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comments3.xml" ContentType="application/vnd.openxmlformats-officedocument.spreadsheetml.comments+xml"/>
  <Override PartName="/xl/drawings/drawing5.xml" ContentType="application/vnd.openxmlformats-officedocument.drawing+xml"/>
  <Override PartName="/xl/comments4.xml" ContentType="application/vnd.openxmlformats-officedocument.spreadsheetml.comments+xml"/>
  <Override PartName="/xl/drawings/drawing6.xml" ContentType="application/vnd.openxmlformats-officedocument.drawing+xml"/>
  <Override PartName="/xl/comments5.xml" ContentType="application/vnd.openxmlformats-officedocument.spreadsheetml.comments+xml"/>
  <Override PartName="/xl/drawings/drawing7.xml" ContentType="application/vnd.openxmlformats-officedocument.drawing+xml"/>
  <Override PartName="/xl/comments6.xml" ContentType="application/vnd.openxmlformats-officedocument.spreadsheetml.comments+xml"/>
  <Override PartName="/xl/drawings/drawing8.xml" ContentType="application/vnd.openxmlformats-officedocument.drawing+xml"/>
  <Override PartName="/xl/comments7.xml" ContentType="application/vnd.openxmlformats-officedocument.spreadsheetml.comments+xml"/>
  <Override PartName="/xl/drawings/drawing9.xml" ContentType="application/vnd.openxmlformats-officedocument.drawing+xml"/>
  <Override PartName="/xl/comments8.xml" ContentType="application/vnd.openxmlformats-officedocument.spreadsheetml.comments+xml"/>
  <Override PartName="/xl/drawings/drawing10.xml" ContentType="application/vnd.openxmlformats-officedocument.drawing+xml"/>
  <Override PartName="/xl/comments9.xml" ContentType="application/vnd.openxmlformats-officedocument.spreadsheetml.comments+xml"/>
  <Override PartName="/xl/drawings/drawing11.xml" ContentType="application/vnd.openxmlformats-officedocument.drawing+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Metadata/LabelInfo.xml" ContentType="application/vnd.ms-office.classificationlabel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microsoft.com/office/2020/02/relationships/classificationlabels" Target="docMetadata/LabelInfo.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07"/>
  <workbookPr showInkAnnotation="0" codeName="ThisWorkbook"/>
  <mc:AlternateContent xmlns:mc="http://schemas.openxmlformats.org/markup-compatibility/2006">
    <mc:Choice Requires="x15">
      <x15ac:absPath xmlns:x15ac="http://schemas.microsoft.com/office/spreadsheetml/2010/11/ac" url="C:\Users\01050928\Downloads\"/>
    </mc:Choice>
  </mc:AlternateContent>
  <xr:revisionPtr revIDLastSave="0" documentId="8_{C068013B-56F7-4E1E-B961-BE00D84D6E99}" xr6:coauthVersionLast="47" xr6:coauthVersionMax="47" xr10:uidLastSave="{00000000-0000-0000-0000-000000000000}"/>
  <workbookProtection workbookAlgorithmName="SHA-512" workbookHashValue="z3JXy3Qsuji/2ckD5ig3atrwxvdEVGcyKxHGIC1uOvKj/evp2YBfkXlpmbPyXTn1KsfUggoucza1YUIR348s3Q==" workbookSaltValue="XLhRq8jy3HHxOi58A7+dEw==" workbookSpinCount="100000" lockStructure="1"/>
  <bookViews>
    <workbookView xWindow="0" yWindow="0" windowWidth="28800" windowHeight="12492" tabRatio="906" firstSheet="5" activeTab="5" xr2:uid="{00000000-000D-0000-FFFF-FFFF00000000}"/>
  </bookViews>
  <sheets>
    <sheet name="表紙 " sheetId="22" r:id="rId1"/>
    <sheet name="参照用" sheetId="19" state="hidden" r:id="rId2"/>
    <sheet name="大項目エラー検知用" sheetId="21" state="hidden" r:id="rId3"/>
    <sheet name="記入例（様式2）" sheetId="28" r:id="rId4"/>
    <sheet name="補助対象メニュー一覧" sheetId="27" r:id="rId5"/>
    <sheet name="様式2" sheetId="8" r:id="rId6"/>
    <sheet name="実証運行を行う際は記載してください⇒乗合①" sheetId="9" r:id="rId7"/>
    <sheet name="実証運行を行う際は記載してください⇒乗合②運行系統が多い場合" sheetId="17" r:id="rId8"/>
    <sheet name="貸切・タクシー" sheetId="10" r:id="rId9"/>
    <sheet name="鉄軌道" sheetId="14" r:id="rId10"/>
    <sheet name="海事関係" sheetId="13" r:id="rId11"/>
    <sheet name="航空" sheetId="29" r:id="rId12"/>
    <sheet name="記入例（乗合）" sheetId="25" r:id="rId13"/>
    <sheet name="記入例（貸切・タクシー）" sheetId="24" r:id="rId14"/>
    <sheet name="記入例（航空）" sheetId="30" r:id="rId15"/>
    <sheet name="Sheet1" sheetId="5" state="hidden" r:id="rId16"/>
  </sheets>
  <definedNames>
    <definedName name="_xlnm.Print_Area" localSheetId="15">Sheet1!$A$1:$E$165</definedName>
    <definedName name="_xlnm.Print_Area" localSheetId="3">'記入例（様式2）'!$B$1:$M$47</definedName>
    <definedName name="_xlnm.Print_Area" localSheetId="6">実証運行を行う際は記載してください⇒乗合①!$A$1:$AL$53</definedName>
    <definedName name="_xlnm.Print_Area" localSheetId="4">補助対象メニュー一覧!$B$1:$G$53</definedName>
    <definedName name="_xlnm.Print_Area" localSheetId="5">様式2!$B$1:$M$49</definedName>
    <definedName name="タクシー関係">参照用!$D$19:$D$23</definedName>
    <definedName name="タクシー関係①">参照用!$G$19:$H$19</definedName>
    <definedName name="タクシー関係①①タク">参照用!$E$64:$H$64</definedName>
    <definedName name="タクシー関係①①公共">参照用!$E$65:$H$65</definedName>
    <definedName name="タクシー関係②">参照用!$G$20</definedName>
    <definedName name="タクシー関係②②プロ">参照用!$E$66:$H$66</definedName>
    <definedName name="タクシー関係③">参照用!$G$21:$H$21</definedName>
    <definedName name="タクシー関係③③イベ">参照用!$E$67:$G$67</definedName>
    <definedName name="タクシー関係③③車内">参照用!$E$68:$G$68</definedName>
    <definedName name="タクシー関係④">参照用!$G$22:$H$22</definedName>
    <definedName name="タクシー関係④④駅等">参照用!$E$70</definedName>
    <definedName name="タクシー関係④④宿泊">参照用!$E$69</definedName>
    <definedName name="タクシー関係⑤">参照用!$G$23:$H$23</definedName>
    <definedName name="タクシー関係⑤⑤EV">参照用!$E$72:$F$72</definedName>
    <definedName name="タクシー関係⑤⑤観光">参照用!$E$71:$F$71</definedName>
    <definedName name="モード種別">参照用!$D$94:$D$99</definedName>
    <definedName name="海事関係">参照用!$D$29:$D$34</definedName>
    <definedName name="海事関係①">参照用!$G$29:$H$29</definedName>
    <definedName name="海事関係①①公共">参照用!$E$80:$H$80</definedName>
    <definedName name="海事関係①①旅客">参照用!$E$79:$H$79</definedName>
    <definedName name="海事関係②">参照用!$G$30</definedName>
    <definedName name="海事関係②②企画">参照用!$E$81:$H$81</definedName>
    <definedName name="海事関係③">参照用!$G$31</definedName>
    <definedName name="海事関係③③船体">参照用!$E$82:$I$82</definedName>
    <definedName name="海事関係④">参照用!$G$32</definedName>
    <definedName name="海事関係④④観光">参照用!$E$83</definedName>
    <definedName name="海事関係⑤">参照用!$G$33</definedName>
    <definedName name="海事関係⑤⑤上記">参照用!$E$84</definedName>
    <definedName name="海事関係⑥">参照用!$G$34</definedName>
    <definedName name="海事関係⑥⑥船内">参照用!$E$85:$I$85</definedName>
    <definedName name="航空関係">参照用!$D$35:$D$39</definedName>
    <definedName name="航空関係①">参照用!$G$35:$H$35</definedName>
    <definedName name="航空関係①①公共">参照用!$E$87:$H$87</definedName>
    <definedName name="航空関係①①航空">参照用!$E$86:$H$86</definedName>
    <definedName name="航空関係②">参照用!$G$36:$G$36</definedName>
    <definedName name="航空関係②②企画">参照用!$E$88:$H$88</definedName>
    <definedName name="航空関係③">参照用!$G$37:$G$37</definedName>
    <definedName name="航空関係③③航空">参照用!$E$89:$I$89</definedName>
    <definedName name="航空関係④">参照用!$G$38:$G$38</definedName>
    <definedName name="航空関係④④上記">参照用!$E$90</definedName>
    <definedName name="航空関係⑤">参照用!$G$39</definedName>
    <definedName name="航空関係⑤⑤機内">参照用!$E$91:$I$91</definedName>
    <definedName name="乗合バス関係">参照用!$D$4:$D$11</definedName>
    <definedName name="乗合バス関係①">参照用!$G$4:$H$4</definedName>
    <definedName name="乗合バス関係①①バス">参照用!$E$46:$H$46</definedName>
    <definedName name="乗合バス関係①①公共">参照用!$E$47:$H$47</definedName>
    <definedName name="乗合バス関係②">参照用!$G$5</definedName>
    <definedName name="乗合バス関係②②企画">参照用!$E$48:$H$48</definedName>
    <definedName name="乗合バス関係③">参照用!$G$6</definedName>
    <definedName name="乗合バス関係③③イベ">参照用!$E$49:$G$49</definedName>
    <definedName name="乗合バス関係④">参照用!$G$7</definedName>
    <definedName name="乗合バス関係④④新規">参照用!$E$50:$I$50</definedName>
    <definedName name="乗合バス関係⑤">参照用!$G$8</definedName>
    <definedName name="乗合バス関係⑤⑤地域">参照用!$E$51</definedName>
    <definedName name="乗合バス関係⑥">参照用!$G$9</definedName>
    <definedName name="乗合バス関係⑥⑥観光">参照用!$E$52:$H$52</definedName>
    <definedName name="乗合バス関係⑦">参照用!$G$10:$H$10</definedName>
    <definedName name="乗合バス関係⑦⑦EV">参照用!$E$54:$F$54</definedName>
    <definedName name="乗合バス関係⑦⑦観光">参照用!$E$53:$F$53</definedName>
    <definedName name="乗合バス関係⑧">参照用!$G$11</definedName>
    <definedName name="乗合バス関係⑧⑧観光">参照用!$E$55:$H$55</definedName>
    <definedName name="貸切バス関係">参照用!$D$12:$D$18</definedName>
    <definedName name="貸切バス関係①">参照用!$G$12</definedName>
    <definedName name="貸切バス関係①①バス">参照用!$E$56:$H$56</definedName>
    <definedName name="貸切バス関係②">参照用!$G$13</definedName>
    <definedName name="貸切バス関係②②プロ">参照用!$E$57:$H$57</definedName>
    <definedName name="貸切バス関係③">参照用!$G$14</definedName>
    <definedName name="貸切バス関係③③イベ">参照用!$E$58:$G$58</definedName>
    <definedName name="貸切バス関係④">参照用!$G$15</definedName>
    <definedName name="貸切バス関係④④宿泊">参照用!$E$59</definedName>
    <definedName name="貸切バス関係⑤">参照用!$G$16</definedName>
    <definedName name="貸切バス関係⑤⑤観光">参照用!$E$60:$H$60</definedName>
    <definedName name="貸切バス関係⑥">参照用!$G$17:$H$17</definedName>
    <definedName name="貸切バス関係⑥⑥EV">参照用!$E$62:$F$62</definedName>
    <definedName name="貸切バス関係⑥⑥観光">参照用!$E$61:$F$61</definedName>
    <definedName name="貸切バス関係⑦">参照用!$G$18</definedName>
    <definedName name="貸切バス関係⑦⑦観光">参照用!$E$63:$H$63</definedName>
    <definedName name="鉄軌道関係">参照用!$D$24:$D$28</definedName>
    <definedName name="鉄軌道関係①">参照用!$G$24:$H$24</definedName>
    <definedName name="鉄軌道関係①①公共">参照用!$E$74:$H$74</definedName>
    <definedName name="鉄軌道関係①①鉄軌">参照用!$E$73:$H$73</definedName>
    <definedName name="鉄軌道関係②">参照用!$G$25</definedName>
    <definedName name="鉄軌道関係②②企画">参照用!$E$75:$H$75</definedName>
    <definedName name="鉄軌道関係③">参照用!$G$26</definedName>
    <definedName name="鉄軌道関係③③観光">参照用!$E$76:$J$76</definedName>
    <definedName name="鉄軌道関係④">参照用!$G$27</definedName>
    <definedName name="鉄軌道関係④④上記">参照用!$E$77</definedName>
    <definedName name="鉄軌道関係⑤">参照用!$G$28</definedName>
    <definedName name="鉄軌道関係⑤⑤鉄軌">参照用!$E$78:$H$78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S21" i="30" l="1"/>
  <c r="S21" i="29"/>
  <c r="P35" i="29" s="1"/>
  <c r="S31" i="30"/>
  <c r="P35" i="30"/>
  <c r="P39" i="30" s="1"/>
  <c r="P5" i="30"/>
  <c r="S31" i="29"/>
  <c r="P5" i="29"/>
  <c r="E36" i="19"/>
  <c r="D88" i="19" s="1"/>
  <c r="E37" i="19"/>
  <c r="D89" i="19" s="1"/>
  <c r="E38" i="19"/>
  <c r="D90" i="19" s="1"/>
  <c r="E39" i="19"/>
  <c r="D91" i="19" s="1"/>
  <c r="E35" i="19"/>
  <c r="P39" i="29" l="1"/>
  <c r="F67" i="8"/>
  <c r="D86" i="19"/>
  <c r="D87" i="19"/>
  <c r="B37" i="8"/>
  <c r="M24" i="8"/>
  <c r="N34" i="8" l="1"/>
  <c r="N33" i="8"/>
  <c r="N32" i="8"/>
  <c r="N31" i="8"/>
  <c r="N30" i="8"/>
  <c r="N29" i="8"/>
  <c r="N28" i="8"/>
  <c r="D14" i="8" l="1"/>
  <c r="D57" i="8"/>
  <c r="C57" i="8"/>
  <c r="E57" i="8"/>
  <c r="F57" i="8"/>
  <c r="F55" i="28" l="1"/>
  <c r="E55" i="28"/>
  <c r="D55" i="28"/>
  <c r="C55" i="28"/>
  <c r="G54" i="28"/>
  <c r="G55" i="28" s="1"/>
  <c r="D47" i="28"/>
  <c r="F46" i="28"/>
  <c r="F45" i="28"/>
  <c r="F44" i="28"/>
  <c r="F43" i="28"/>
  <c r="F42" i="28"/>
  <c r="F47" i="28" s="1"/>
  <c r="G56" i="28" s="1"/>
  <c r="M36" i="28"/>
  <c r="D60" i="28" s="1"/>
  <c r="N35" i="28"/>
  <c r="N34" i="28"/>
  <c r="N33" i="28"/>
  <c r="N32" i="28"/>
  <c r="N31" i="28"/>
  <c r="N30" i="28"/>
  <c r="N29" i="28"/>
  <c r="N28" i="28"/>
  <c r="M24" i="28"/>
  <c r="I24" i="28"/>
  <c r="G24" i="28"/>
  <c r="C24" i="28"/>
  <c r="D14" i="28"/>
  <c r="N13" i="28"/>
  <c r="E10" i="28"/>
  <c r="B10" i="28"/>
  <c r="J3" i="28"/>
  <c r="D23" i="28" l="1"/>
  <c r="I55" i="28"/>
  <c r="D15" i="9" l="1"/>
  <c r="F46" i="8" l="1"/>
  <c r="F45" i="8"/>
  <c r="G56" i="8" l="1"/>
  <c r="G57" i="8" s="1"/>
  <c r="S28" i="13"/>
  <c r="S18" i="13"/>
  <c r="S28" i="14"/>
  <c r="S18" i="14"/>
  <c r="S29" i="10"/>
  <c r="S18" i="10"/>
  <c r="D49" i="8" l="1"/>
  <c r="F47" i="8"/>
  <c r="F48" i="8" l="1"/>
  <c r="F44" i="8"/>
  <c r="F49" i="8" l="1"/>
  <c r="G58" i="8" s="1"/>
  <c r="AI63" i="25"/>
  <c r="K63" i="25"/>
  <c r="O63" i="25" s="1"/>
  <c r="AI62" i="25"/>
  <c r="K62" i="25"/>
  <c r="O62" i="25" s="1"/>
  <c r="AI61" i="25"/>
  <c r="K61" i="25"/>
  <c r="O61" i="25" s="1"/>
  <c r="AI60" i="25"/>
  <c r="K60" i="25"/>
  <c r="O60" i="25" s="1"/>
  <c r="AI59" i="25"/>
  <c r="K59" i="25"/>
  <c r="O59" i="25" s="1"/>
  <c r="AI58" i="25"/>
  <c r="K58" i="25"/>
  <c r="O58" i="25" s="1"/>
  <c r="AI57" i="25"/>
  <c r="K57" i="25"/>
  <c r="O57" i="25" s="1"/>
  <c r="AI56" i="25"/>
  <c r="K56" i="25"/>
  <c r="O56" i="25" s="1"/>
  <c r="AI55" i="25"/>
  <c r="K55" i="25"/>
  <c r="O55" i="25" s="1"/>
  <c r="AI54" i="25"/>
  <c r="K54" i="25"/>
  <c r="O54" i="25" s="1"/>
  <c r="AI53" i="25"/>
  <c r="K53" i="25"/>
  <c r="O53" i="25" s="1"/>
  <c r="AI52" i="25"/>
  <c r="K52" i="25"/>
  <c r="O52" i="25" s="1"/>
  <c r="AI51" i="25"/>
  <c r="K51" i="25"/>
  <c r="O51" i="25" s="1"/>
  <c r="AI50" i="25"/>
  <c r="K50" i="25"/>
  <c r="O50" i="25" s="1"/>
  <c r="AI49" i="25"/>
  <c r="K49" i="25"/>
  <c r="O49" i="25" s="1"/>
  <c r="AI48" i="25"/>
  <c r="K48" i="25"/>
  <c r="O48" i="25" s="1"/>
  <c r="AI47" i="25"/>
  <c r="K47" i="25"/>
  <c r="O47" i="25" s="1"/>
  <c r="AI46" i="25"/>
  <c r="K46" i="25"/>
  <c r="O46" i="25" s="1"/>
  <c r="AI45" i="25"/>
  <c r="K45" i="25"/>
  <c r="O45" i="25" s="1"/>
  <c r="AI44" i="25"/>
  <c r="K44" i="25"/>
  <c r="O44" i="25" s="1"/>
  <c r="AI43" i="25"/>
  <c r="K43" i="25"/>
  <c r="O43" i="25" s="1"/>
  <c r="AI42" i="25"/>
  <c r="K42" i="25"/>
  <c r="O42" i="25" s="1"/>
  <c r="AI41" i="25"/>
  <c r="K41" i="25"/>
  <c r="O41" i="25" s="1"/>
  <c r="AI40" i="25"/>
  <c r="K40" i="25"/>
  <c r="O40" i="25" s="1"/>
  <c r="AI39" i="25"/>
  <c r="K39" i="25"/>
  <c r="O39" i="25" s="1"/>
  <c r="AI38" i="25"/>
  <c r="K38" i="25"/>
  <c r="O38" i="25" s="1"/>
  <c r="AI37" i="25"/>
  <c r="K37" i="25"/>
  <c r="O37" i="25" s="1"/>
  <c r="AI36" i="25"/>
  <c r="K36" i="25"/>
  <c r="O36" i="25" s="1"/>
  <c r="AI35" i="25"/>
  <c r="K35" i="25"/>
  <c r="O35" i="25" s="1"/>
  <c r="AI34" i="25"/>
  <c r="K34" i="25"/>
  <c r="O34" i="25" s="1"/>
  <c r="AI33" i="25"/>
  <c r="K33" i="25"/>
  <c r="O33" i="25" s="1"/>
  <c r="AI32" i="25"/>
  <c r="K32" i="25"/>
  <c r="O32" i="25" s="1"/>
  <c r="AI31" i="25"/>
  <c r="K31" i="25"/>
  <c r="O31" i="25" s="1"/>
  <c r="AI30" i="25"/>
  <c r="K30" i="25"/>
  <c r="O30" i="25" s="1"/>
  <c r="AI29" i="25"/>
  <c r="K29" i="25"/>
  <c r="O29" i="25" s="1"/>
  <c r="AI28" i="25"/>
  <c r="K28" i="25"/>
  <c r="O28" i="25" s="1"/>
  <c r="AI27" i="25"/>
  <c r="K27" i="25"/>
  <c r="O27" i="25" s="1"/>
  <c r="AI26" i="25"/>
  <c r="K26" i="25"/>
  <c r="O26" i="25" s="1"/>
  <c r="AI25" i="25"/>
  <c r="K25" i="25"/>
  <c r="O25" i="25" s="1"/>
  <c r="AI24" i="25"/>
  <c r="K24" i="25"/>
  <c r="O24" i="25" s="1"/>
  <c r="D15" i="25"/>
  <c r="H13" i="25"/>
  <c r="AC5" i="25"/>
  <c r="S29" i="24"/>
  <c r="S18" i="24"/>
  <c r="P33" i="24" s="1"/>
  <c r="P37" i="24" s="1"/>
  <c r="P5" i="24"/>
  <c r="D23" i="8" l="1"/>
  <c r="R67" i="25"/>
  <c r="S62" i="25"/>
  <c r="S25" i="25"/>
  <c r="S27" i="25"/>
  <c r="S29" i="25"/>
  <c r="S31" i="25"/>
  <c r="S33" i="25"/>
  <c r="S35" i="25"/>
  <c r="S37" i="25"/>
  <c r="S39" i="25"/>
  <c r="S41" i="25"/>
  <c r="S43" i="25"/>
  <c r="S45" i="25"/>
  <c r="S47" i="25"/>
  <c r="S49" i="25"/>
  <c r="S51" i="25"/>
  <c r="S53" i="25"/>
  <c r="S55" i="25"/>
  <c r="S57" i="25"/>
  <c r="S59" i="25"/>
  <c r="S61" i="25"/>
  <c r="S63" i="25"/>
  <c r="S24" i="25"/>
  <c r="S26" i="25"/>
  <c r="S28" i="25"/>
  <c r="S30" i="25"/>
  <c r="S32" i="25"/>
  <c r="S34" i="25"/>
  <c r="S36" i="25"/>
  <c r="S38" i="25"/>
  <c r="S40" i="25"/>
  <c r="S42" i="25"/>
  <c r="S44" i="25"/>
  <c r="S46" i="25"/>
  <c r="S48" i="25"/>
  <c r="S50" i="25"/>
  <c r="S52" i="25"/>
  <c r="S54" i="25"/>
  <c r="S56" i="25"/>
  <c r="S58" i="25"/>
  <c r="S60" i="25"/>
  <c r="P35" i="24"/>
  <c r="X29" i="24"/>
  <c r="P5" i="13"/>
  <c r="P5" i="14"/>
  <c r="Z5" i="9"/>
  <c r="P5" i="10"/>
  <c r="Z5" i="17"/>
  <c r="D67" i="25" l="1"/>
  <c r="D70" i="25" s="1"/>
  <c r="B2" i="21"/>
  <c r="E2" i="21"/>
  <c r="B10" i="8" l="1"/>
  <c r="I24" i="8" l="1"/>
  <c r="N13" i="8"/>
  <c r="G24" i="8"/>
  <c r="C24" i="8"/>
  <c r="E10" i="8"/>
  <c r="J3" i="8"/>
  <c r="N12" i="21" l="1"/>
  <c r="N11" i="21"/>
  <c r="N10" i="21"/>
  <c r="N9" i="21"/>
  <c r="N8" i="21"/>
  <c r="K12" i="21"/>
  <c r="K11" i="21"/>
  <c r="K10" i="21"/>
  <c r="K9" i="21"/>
  <c r="K8" i="21"/>
  <c r="H12" i="21"/>
  <c r="H11" i="21"/>
  <c r="H10" i="21"/>
  <c r="H9" i="21"/>
  <c r="H8" i="21"/>
  <c r="E12" i="21"/>
  <c r="E11" i="21"/>
  <c r="E10" i="21"/>
  <c r="E9" i="21"/>
  <c r="E8" i="21"/>
  <c r="B12" i="21"/>
  <c r="B11" i="21"/>
  <c r="B10" i="21"/>
  <c r="B9" i="21"/>
  <c r="B8" i="21"/>
  <c r="H3" i="21"/>
  <c r="H4" i="21"/>
  <c r="H5" i="21"/>
  <c r="H6" i="21"/>
  <c r="K6" i="21"/>
  <c r="K5" i="21"/>
  <c r="K4" i="21"/>
  <c r="K3" i="21"/>
  <c r="N6" i="21"/>
  <c r="N5" i="21"/>
  <c r="N4" i="21"/>
  <c r="N3" i="21"/>
  <c r="N2" i="21"/>
  <c r="K2" i="21"/>
  <c r="H2" i="21"/>
  <c r="E6" i="21"/>
  <c r="E5" i="21"/>
  <c r="E4" i="21"/>
  <c r="E3" i="21"/>
  <c r="B6" i="21"/>
  <c r="B5" i="21"/>
  <c r="B4" i="21"/>
  <c r="B3" i="21"/>
  <c r="N35" i="8" l="1"/>
  <c r="X29" i="10"/>
  <c r="E34" i="19" l="1"/>
  <c r="D85" i="19" s="1"/>
  <c r="E33" i="19"/>
  <c r="D84" i="19" s="1"/>
  <c r="E32" i="19"/>
  <c r="D83" i="19" s="1"/>
  <c r="E31" i="19"/>
  <c r="D82" i="19" s="1"/>
  <c r="E30" i="19"/>
  <c r="D81" i="19" s="1"/>
  <c r="E29" i="19"/>
  <c r="E28" i="19"/>
  <c r="D78" i="19" s="1"/>
  <c r="E27" i="19"/>
  <c r="D77" i="19" s="1"/>
  <c r="E26" i="19"/>
  <c r="D76" i="19" s="1"/>
  <c r="E25" i="19"/>
  <c r="D75" i="19" s="1"/>
  <c r="E24" i="19"/>
  <c r="E23" i="19"/>
  <c r="E22" i="19"/>
  <c r="E21" i="19"/>
  <c r="E20" i="19"/>
  <c r="D66" i="19" s="1"/>
  <c r="E19" i="19"/>
  <c r="E18" i="19"/>
  <c r="D63" i="19" s="1"/>
  <c r="E17" i="19"/>
  <c r="E16" i="19"/>
  <c r="D60" i="19" s="1"/>
  <c r="E15" i="19"/>
  <c r="D59" i="19" s="1"/>
  <c r="E14" i="19"/>
  <c r="D58" i="19" s="1"/>
  <c r="E13" i="19"/>
  <c r="D57" i="19" s="1"/>
  <c r="E12" i="19"/>
  <c r="D56" i="19" s="1"/>
  <c r="E11" i="19"/>
  <c r="D55" i="19" s="1"/>
  <c r="E10" i="19"/>
  <c r="E9" i="19"/>
  <c r="D52" i="19" s="1"/>
  <c r="E8" i="19"/>
  <c r="D51" i="19" s="1"/>
  <c r="E7" i="19"/>
  <c r="D50" i="19" s="1"/>
  <c r="E6" i="19"/>
  <c r="D49" i="19" s="1"/>
  <c r="E5" i="19"/>
  <c r="D48" i="19" s="1"/>
  <c r="E4" i="19"/>
  <c r="M36" i="8"/>
  <c r="D62" i="8" s="1"/>
  <c r="G13" i="8" l="1"/>
  <c r="D19" i="8"/>
  <c r="K19" i="8" s="1"/>
  <c r="M19" i="8" s="1"/>
  <c r="D18" i="8"/>
  <c r="D18" i="28"/>
  <c r="K18" i="28" s="1"/>
  <c r="G13" i="28"/>
  <c r="D19" i="28"/>
  <c r="K19" i="28" s="1"/>
  <c r="M19" i="28" s="1"/>
  <c r="J13" i="28" s="1"/>
  <c r="D47" i="19"/>
  <c r="D46" i="19"/>
  <c r="D68" i="19"/>
  <c r="D67" i="19"/>
  <c r="D79" i="19"/>
  <c r="D80" i="19"/>
  <c r="D70" i="19"/>
  <c r="D69" i="19"/>
  <c r="D65" i="19"/>
  <c r="D64" i="19"/>
  <c r="D71" i="19"/>
  <c r="D72" i="19"/>
  <c r="D73" i="19"/>
  <c r="D74" i="19"/>
  <c r="D62" i="19"/>
  <c r="D61" i="19"/>
  <c r="D54" i="19"/>
  <c r="D53" i="19"/>
  <c r="F2" i="21" l="1"/>
  <c r="C2" i="21"/>
  <c r="C3" i="21"/>
  <c r="C4" i="21"/>
  <c r="C5" i="21"/>
  <c r="C6" i="21"/>
  <c r="F3" i="21"/>
  <c r="F4" i="21"/>
  <c r="F5" i="21"/>
  <c r="F6" i="21"/>
  <c r="I2" i="21"/>
  <c r="L2" i="21"/>
  <c r="O2" i="21"/>
  <c r="O3" i="21"/>
  <c r="O4" i="21"/>
  <c r="O5" i="21"/>
  <c r="O6" i="21"/>
  <c r="L3" i="21"/>
  <c r="L4" i="21"/>
  <c r="L5" i="21"/>
  <c r="L6" i="21"/>
  <c r="I6" i="21"/>
  <c r="I5" i="21"/>
  <c r="I4" i="21"/>
  <c r="I3" i="21"/>
  <c r="C8" i="21"/>
  <c r="C9" i="21"/>
  <c r="C10" i="21"/>
  <c r="C11" i="21"/>
  <c r="C12" i="21"/>
  <c r="F8" i="21"/>
  <c r="F9" i="21"/>
  <c r="F10" i="21"/>
  <c r="F11" i="21"/>
  <c r="F12" i="21"/>
  <c r="I8" i="21"/>
  <c r="I9" i="21"/>
  <c r="I10" i="21"/>
  <c r="I11" i="21"/>
  <c r="I12" i="21"/>
  <c r="L8" i="21"/>
  <c r="L9" i="21"/>
  <c r="L10" i="21"/>
  <c r="L11" i="21"/>
  <c r="L12" i="21"/>
  <c r="O8" i="21"/>
  <c r="O9" i="21"/>
  <c r="O10" i="21"/>
  <c r="O11" i="21"/>
  <c r="O12" i="21"/>
  <c r="J13" i="8"/>
  <c r="H37" i="8"/>
  <c r="M37" i="8" s="1"/>
  <c r="K18" i="8"/>
  <c r="N27" i="8"/>
  <c r="N26" i="8" l="1"/>
  <c r="K13" i="28"/>
  <c r="M18" i="28"/>
  <c r="H13" i="28" s="1"/>
  <c r="D7" i="28" s="1"/>
  <c r="I57" i="8"/>
  <c r="K13" i="8"/>
  <c r="M18" i="8"/>
  <c r="I13" i="28" l="1"/>
  <c r="H13" i="8"/>
  <c r="I13" i="8"/>
  <c r="AI38" i="9"/>
  <c r="AI37" i="9"/>
  <c r="AI36" i="9"/>
  <c r="AI35" i="9"/>
  <c r="AI34" i="9"/>
  <c r="AI33" i="9"/>
  <c r="AI32" i="9"/>
  <c r="AI31" i="9"/>
  <c r="AI30" i="9"/>
  <c r="AI29" i="9"/>
  <c r="AI28" i="9"/>
  <c r="AI27" i="9"/>
  <c r="AI26" i="9"/>
  <c r="AI25" i="9"/>
  <c r="AI24" i="9"/>
  <c r="AI63" i="17"/>
  <c r="AI62" i="17"/>
  <c r="AI61" i="17"/>
  <c r="AI60" i="17"/>
  <c r="AI59" i="17"/>
  <c r="AI58" i="17"/>
  <c r="AI57" i="17"/>
  <c r="AI56" i="17"/>
  <c r="AI55" i="17"/>
  <c r="AI54" i="17"/>
  <c r="AI53" i="17"/>
  <c r="AI52" i="17"/>
  <c r="AI51" i="17"/>
  <c r="AI50" i="17"/>
  <c r="AI49" i="17"/>
  <c r="AI48" i="17"/>
  <c r="AI47" i="17"/>
  <c r="AI46" i="17"/>
  <c r="AI45" i="17"/>
  <c r="AI44" i="17"/>
  <c r="AI43" i="17"/>
  <c r="AI42" i="17"/>
  <c r="AI41" i="17"/>
  <c r="AI40" i="17"/>
  <c r="AI39" i="17"/>
  <c r="AI38" i="17"/>
  <c r="AI37" i="17"/>
  <c r="AI36" i="17"/>
  <c r="AI35" i="17"/>
  <c r="AI34" i="17"/>
  <c r="AI33" i="17"/>
  <c r="AI32" i="17"/>
  <c r="AI31" i="17"/>
  <c r="AI30" i="17"/>
  <c r="AI29" i="17"/>
  <c r="AI28" i="17"/>
  <c r="AI27" i="17"/>
  <c r="AI26" i="17"/>
  <c r="AI25" i="17"/>
  <c r="AI24" i="17"/>
  <c r="R41" i="9" l="1"/>
  <c r="K63" i="17"/>
  <c r="O63" i="17" s="1"/>
  <c r="K62" i="17"/>
  <c r="O62" i="17" s="1"/>
  <c r="K61" i="17"/>
  <c r="O61" i="17" s="1"/>
  <c r="K60" i="17"/>
  <c r="O60" i="17" s="1"/>
  <c r="K59" i="17"/>
  <c r="O59" i="17" s="1"/>
  <c r="K58" i="17"/>
  <c r="O58" i="17" s="1"/>
  <c r="K57" i="17"/>
  <c r="O57" i="17" s="1"/>
  <c r="K56" i="17"/>
  <c r="O56" i="17" s="1"/>
  <c r="K55" i="17"/>
  <c r="O55" i="17" s="1"/>
  <c r="K54" i="17"/>
  <c r="O54" i="17" s="1"/>
  <c r="K53" i="17"/>
  <c r="O53" i="17" s="1"/>
  <c r="K52" i="17"/>
  <c r="O52" i="17" s="1"/>
  <c r="K51" i="17"/>
  <c r="O51" i="17" s="1"/>
  <c r="K50" i="17"/>
  <c r="O50" i="17" s="1"/>
  <c r="K49" i="17"/>
  <c r="O49" i="17" s="1"/>
  <c r="K48" i="17"/>
  <c r="O48" i="17" s="1"/>
  <c r="K47" i="17"/>
  <c r="O47" i="17" s="1"/>
  <c r="K46" i="17"/>
  <c r="O46" i="17" s="1"/>
  <c r="K45" i="17"/>
  <c r="O45" i="17" s="1"/>
  <c r="K44" i="17"/>
  <c r="O44" i="17" s="1"/>
  <c r="K43" i="17"/>
  <c r="O43" i="17" s="1"/>
  <c r="K42" i="17"/>
  <c r="O42" i="17" s="1"/>
  <c r="K41" i="17"/>
  <c r="O41" i="17" s="1"/>
  <c r="K40" i="17"/>
  <c r="O40" i="17" s="1"/>
  <c r="K39" i="17"/>
  <c r="O39" i="17" s="1"/>
  <c r="K38" i="17"/>
  <c r="O38" i="17" s="1"/>
  <c r="K37" i="17"/>
  <c r="O37" i="17" s="1"/>
  <c r="K36" i="17"/>
  <c r="O36" i="17" s="1"/>
  <c r="K35" i="17"/>
  <c r="O35" i="17" s="1"/>
  <c r="K34" i="17"/>
  <c r="O34" i="17" s="1"/>
  <c r="K33" i="17"/>
  <c r="O33" i="17" s="1"/>
  <c r="K32" i="17"/>
  <c r="O32" i="17" s="1"/>
  <c r="K31" i="17"/>
  <c r="O31" i="17" s="1"/>
  <c r="K30" i="17"/>
  <c r="O30" i="17" s="1"/>
  <c r="K29" i="17"/>
  <c r="O29" i="17" s="1"/>
  <c r="K28" i="17"/>
  <c r="O28" i="17" s="1"/>
  <c r="K27" i="17"/>
  <c r="O27" i="17" s="1"/>
  <c r="K26" i="17"/>
  <c r="O26" i="17" s="1"/>
  <c r="K25" i="17"/>
  <c r="O25" i="17" s="1"/>
  <c r="K24" i="17"/>
  <c r="O24" i="17" s="1"/>
  <c r="D15" i="17"/>
  <c r="S62" i="17" s="1"/>
  <c r="H13" i="17"/>
  <c r="R66" i="17" l="1"/>
  <c r="S25" i="17"/>
  <c r="S27" i="17"/>
  <c r="S29" i="17"/>
  <c r="S31" i="17"/>
  <c r="S33" i="17"/>
  <c r="S35" i="17"/>
  <c r="S37" i="17"/>
  <c r="S39" i="17"/>
  <c r="S41" i="17"/>
  <c r="S43" i="17"/>
  <c r="S45" i="17"/>
  <c r="S47" i="17"/>
  <c r="S49" i="17"/>
  <c r="S51" i="17"/>
  <c r="S53" i="17"/>
  <c r="S55" i="17"/>
  <c r="S57" i="17"/>
  <c r="S59" i="17"/>
  <c r="S61" i="17"/>
  <c r="S63" i="17"/>
  <c r="S24" i="17"/>
  <c r="S26" i="17"/>
  <c r="S28" i="17"/>
  <c r="S30" i="17"/>
  <c r="S32" i="17"/>
  <c r="S34" i="17"/>
  <c r="S36" i="17"/>
  <c r="S38" i="17"/>
  <c r="S40" i="17"/>
  <c r="S42" i="17"/>
  <c r="S44" i="17"/>
  <c r="S46" i="17"/>
  <c r="S48" i="17"/>
  <c r="S50" i="17"/>
  <c r="S52" i="17"/>
  <c r="S54" i="17"/>
  <c r="S56" i="17"/>
  <c r="S58" i="17"/>
  <c r="S60" i="17"/>
  <c r="K38" i="9"/>
  <c r="O38" i="9" s="1"/>
  <c r="K37" i="9"/>
  <c r="O37" i="9" s="1"/>
  <c r="K36" i="9"/>
  <c r="O36" i="9" s="1"/>
  <c r="D66" i="17" l="1"/>
  <c r="K35" i="9"/>
  <c r="O35" i="9" s="1"/>
  <c r="K34" i="9"/>
  <c r="O34" i="9" s="1"/>
  <c r="K33" i="9"/>
  <c r="O33" i="9" s="1"/>
  <c r="K32" i="9"/>
  <c r="O32" i="9" s="1"/>
  <c r="K31" i="9"/>
  <c r="O31" i="9" s="1"/>
  <c r="K30" i="9"/>
  <c r="O30" i="9" s="1"/>
  <c r="K29" i="9"/>
  <c r="O29" i="9" s="1"/>
  <c r="K28" i="9"/>
  <c r="O28" i="9" s="1"/>
  <c r="K27" i="9"/>
  <c r="O27" i="9" s="1"/>
  <c r="K26" i="9"/>
  <c r="O26" i="9" s="1"/>
  <c r="K25" i="9"/>
  <c r="O25" i="9" s="1"/>
  <c r="F63" i="8" l="1"/>
  <c r="F61" i="28"/>
  <c r="D69" i="17"/>
  <c r="K24" i="9" l="1"/>
  <c r="H13" i="9" l="1"/>
  <c r="P35" i="10" l="1"/>
  <c r="P33" i="10"/>
  <c r="F64" i="8" l="1"/>
  <c r="F62" i="28"/>
  <c r="P37" i="10"/>
  <c r="P34" i="13"/>
  <c r="F64" i="28" s="1"/>
  <c r="F66" i="8" l="1"/>
  <c r="P36" i="13"/>
  <c r="P32" i="14"/>
  <c r="F63" i="28" s="1"/>
  <c r="F65" i="8" l="1"/>
  <c r="P36" i="14"/>
  <c r="O24" i="9"/>
  <c r="S24" i="9" s="1"/>
  <c r="S37" i="9" l="1"/>
  <c r="S38" i="9"/>
  <c r="S36" i="9"/>
  <c r="S35" i="9"/>
  <c r="S29" i="9"/>
  <c r="S25" i="9"/>
  <c r="S27" i="9"/>
  <c r="S32" i="9"/>
  <c r="S26" i="9"/>
  <c r="S33" i="9"/>
  <c r="S34" i="9"/>
  <c r="S28" i="9"/>
  <c r="S30" i="9"/>
  <c r="S31" i="9"/>
  <c r="D41" i="9" l="1"/>
  <c r="F60" i="28" s="1"/>
  <c r="D7" i="8"/>
  <c r="D44" i="9" l="1"/>
  <c r="F62" i="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作成者</author>
    <author>事務局</author>
  </authors>
  <commentList>
    <comment ref="D7" authorId="0" shapeId="0" xr:uid="{00000000-0006-0000-0500-000001000000}">
      <text>
        <r>
          <rPr>
            <b/>
            <sz val="9"/>
            <color indexed="81"/>
            <rFont val="ＭＳ Ｐゴシック"/>
            <family val="3"/>
            <charset val="128"/>
          </rPr>
          <t>『補助上限額』又は『補助金合計額』のどちらか低い金額が反映されます。
※申請システムの『補助金申請見込額』にご記入いただく金額です。</t>
        </r>
      </text>
    </comment>
    <comment ref="M26" authorId="1" shapeId="0" xr:uid="{00000000-0006-0000-0500-000002000000}">
      <text>
        <r>
          <rPr>
            <b/>
            <sz val="9"/>
            <color indexed="81"/>
            <rFont val="MS P ゴシック"/>
            <family val="3"/>
            <charset val="128"/>
          </rPr>
          <t>※免税事業者/簡易課税事業者は税込みで入力してください</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Q10" authorId="0" shapeId="0" xr:uid="{00000000-0006-0000-0600-000001000000}">
      <text>
        <r>
          <rPr>
            <b/>
            <sz val="9"/>
            <color indexed="81"/>
            <rFont val="MS P ゴシック"/>
            <family val="3"/>
            <charset val="128"/>
          </rPr>
          <t>営業外収益・営業外費用・営業外損益が０円の場合は空欄としてください</t>
        </r>
      </text>
    </comment>
    <comment ref="K22" authorId="0" shapeId="0" xr:uid="{00000000-0006-0000-0600-000002000000}">
      <text>
        <r>
          <rPr>
            <b/>
            <sz val="9"/>
            <color indexed="81"/>
            <rFont val="MS P ゴシック"/>
            <family val="3"/>
            <charset val="128"/>
          </rPr>
          <t>往復計算されますので、ご留意ください。</t>
        </r>
        <r>
          <rPr>
            <sz val="9"/>
            <color indexed="81"/>
            <rFont val="MS P ゴシック"/>
            <family val="3"/>
            <charset val="128"/>
          </rPr>
          <t xml:space="preserve">
</t>
        </r>
      </text>
    </comment>
    <comment ref="A39" authorId="0" shapeId="0" xr:uid="{00000000-0006-0000-0600-000003000000}">
      <text>
        <r>
          <rPr>
            <sz val="9"/>
            <color indexed="81"/>
            <rFont val="MS P ゴシック"/>
            <family val="3"/>
            <charset val="128"/>
          </rPr>
          <t>新規路線の追加、増便、路線（経路）の見直しのいずれかを含む計画としたうえでチェックを選択してください</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K22" authorId="0" shapeId="0" xr:uid="{00000000-0006-0000-0700-000001000000}">
      <text>
        <r>
          <rPr>
            <b/>
            <sz val="9"/>
            <color indexed="81"/>
            <rFont val="MS P ゴシック"/>
            <family val="3"/>
            <charset val="128"/>
          </rPr>
          <t>往復計算されますので、ご留意ください。</t>
        </r>
      </text>
    </comment>
    <comment ref="A64" authorId="0" shapeId="0" xr:uid="{00000000-0006-0000-0700-000002000000}">
      <text>
        <r>
          <rPr>
            <b/>
            <sz val="9"/>
            <color indexed="81"/>
            <rFont val="MS P ゴシック"/>
            <family val="3"/>
            <charset val="128"/>
          </rPr>
          <t>新規路線の追加、増便、路線（経路）の見直しのいずれかを含む計画としたうえでチェックを選択してください</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A11" authorId="0" shapeId="0" xr:uid="{00000000-0006-0000-0800-000001000000}">
      <text>
        <r>
          <rPr>
            <b/>
            <sz val="9"/>
            <color indexed="81"/>
            <rFont val="MS P ゴシック"/>
            <family val="3"/>
            <charset val="128"/>
          </rPr>
          <t>交通関係事業に関するイベント及び実証運行に関する運転手等の人件費 (補助事業者が雇用している正社員・契約社員等に対する人件費)、燃料費、高速道路料金、駐車料金などに該当するものを入力ください。
観光イベントの開催経費やプロモーションに要する経費については、「様式2」シートで該当する他の補助メニューを選択のうえ、「②-1 積算根拠」にご入力ください。</t>
        </r>
      </text>
    </comment>
    <comment ref="A19" authorId="0" shapeId="0" xr:uid="{00000000-0006-0000-0800-000002000000}">
      <text>
        <r>
          <rPr>
            <sz val="9"/>
            <color indexed="81"/>
            <rFont val="MS P ゴシック"/>
            <family val="3"/>
            <charset val="128"/>
          </rPr>
          <t>新規路線の追加、増便、路線（経路）の見直しのいずれかを含む計画としたうえでチェックを選択してください</t>
        </r>
      </text>
    </comment>
    <comment ref="S29" authorId="0" shapeId="0" xr:uid="{00000000-0006-0000-0800-000003000000}">
      <text>
        <r>
          <rPr>
            <b/>
            <sz val="9"/>
            <color indexed="81"/>
            <rFont val="MS P ゴシック"/>
            <family val="3"/>
            <charset val="128"/>
          </rPr>
          <t>実証運行に必要な費用（A）の合計の1/2以上の収入を得る必要があります。</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A11" authorId="0" shapeId="0" xr:uid="{00000000-0006-0000-0900-000001000000}">
      <text>
        <r>
          <rPr>
            <b/>
            <sz val="9"/>
            <color indexed="81"/>
            <rFont val="MS P ゴシック"/>
            <family val="3"/>
            <charset val="128"/>
          </rPr>
          <t>交通関係事業に関するイベント及び実証運行に関する運転手等の人件費 (補助事業者が雇用している正社員・契約社員等に対する人件費)、燃料費などに該当するものを入力ください。
観光イベントの開催経費やプロモーションに要する経費については、「様式2」シートで該当する他の補助メニューを選択のうえ、「②-1 積算根拠」にご入力ください。</t>
        </r>
      </text>
    </comment>
    <comment ref="A19" authorId="0" shapeId="0" xr:uid="{00000000-0006-0000-0900-000002000000}">
      <text>
        <r>
          <rPr>
            <sz val="9"/>
            <color indexed="81"/>
            <rFont val="MS P ゴシック"/>
            <family val="3"/>
            <charset val="128"/>
          </rPr>
          <t>新規路線の追加、増便、路線（経路）の見直しのいずれかを含む計画としたうえでチェックを選択してください</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A11" authorId="0" shapeId="0" xr:uid="{00000000-0006-0000-0A00-000001000000}">
      <text>
        <r>
          <rPr>
            <b/>
            <sz val="9"/>
            <color indexed="81"/>
            <rFont val="MS P ゴシック"/>
            <family val="3"/>
            <charset val="128"/>
          </rPr>
          <t>交通関係事業に関するイベント及び実証運行に関する運転手等の人件費 (補助事業者が雇用している正社員・契約社員等に対する人件費)、燃料費などに該当するものを入力ください。
観光イベントの開催経費やプロモーションに要する経費については、「様式2」シートで該当する他の補助メニューを選択のうえ、「②-1 積算根拠」にご入力ください。</t>
        </r>
      </text>
    </comment>
    <comment ref="A19" authorId="0" shapeId="0" xr:uid="{00000000-0006-0000-0A00-000002000000}">
      <text>
        <r>
          <rPr>
            <sz val="9"/>
            <color indexed="81"/>
            <rFont val="MS P ゴシック"/>
            <family val="3"/>
            <charset val="128"/>
          </rPr>
          <t>新規航路の追加、増便、航路の見直しのいずれかを含む計画としたうえでチェックをつけてください</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A11" authorId="0" shapeId="0" xr:uid="{00000000-0006-0000-0B00-000001000000}">
      <text>
        <r>
          <rPr>
            <b/>
            <sz val="9"/>
            <color indexed="81"/>
            <rFont val="MS P ゴシック"/>
            <family val="3"/>
            <charset val="128"/>
          </rPr>
          <t>交通関係事業に関するイベント及び実証運行に関する運転手等の人件費 (補助事業者が雇用している正社員・契約社員等に対する人件費)、燃料費などに該当するものを入力ください。
観光イベントの開催経費やプロモーションに要する経費については、「様式2」シートで該当する他の補助メニューを選択のうえ、「②-1 積算根拠」にご入力ください。</t>
        </r>
      </text>
    </comment>
    <comment ref="A22" authorId="0" shapeId="0" xr:uid="{00000000-0006-0000-0B00-000002000000}">
      <text>
        <r>
          <rPr>
            <sz val="9"/>
            <color indexed="81"/>
            <rFont val="MS P ゴシック"/>
            <family val="3"/>
            <charset val="128"/>
          </rPr>
          <t>新規路線の追加、増便、路線（経路）の見直しのいずれかを含む計画としたうえでチェックを選択してください</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K22" authorId="0" shapeId="0" xr:uid="{00000000-0006-0000-0C00-000001000000}">
      <text>
        <r>
          <rPr>
            <b/>
            <sz val="9"/>
            <color indexed="81"/>
            <rFont val="MS P ゴシック"/>
            <family val="3"/>
            <charset val="128"/>
          </rPr>
          <t>往復計算されますので、ご留意ください。</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A19" authorId="0" shapeId="0" xr:uid="{00000000-0006-0000-0D00-000001000000}">
      <text>
        <r>
          <rPr>
            <sz val="9"/>
            <color indexed="81"/>
            <rFont val="MS P ゴシック"/>
            <family val="3"/>
            <charset val="128"/>
          </rPr>
          <t>新規路線の追加、増便、路線（経路）の見直しのいずれかを含む計画としたうえでチェックをつけてください</t>
        </r>
      </text>
    </comment>
    <comment ref="S29" authorId="0" shapeId="0" xr:uid="{00000000-0006-0000-0D00-000002000000}">
      <text>
        <r>
          <rPr>
            <sz val="9"/>
            <color indexed="81"/>
            <rFont val="MS P ゴシック"/>
            <family val="3"/>
            <charset val="128"/>
          </rPr>
          <t xml:space="preserve">実証運行に必要な費用（A）の合計の1/2以上の収入を得る必要があります。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A11" authorId="0" shapeId="0" xr:uid="{00000000-0006-0000-0E00-000001000000}">
      <text>
        <r>
          <rPr>
            <b/>
            <sz val="9"/>
            <color indexed="81"/>
            <rFont val="MS P ゴシック"/>
            <family val="3"/>
            <charset val="128"/>
          </rPr>
          <t>交通関係事業に関するイベント及び実証運行に関する運転手等の人件費 (補助事業者が雇用している正社員・契約社員等に対する人件費)、燃料費などに該当するものを入力ください。
観光イベントの開催経費やプロモーションに要する経費については、「様式2」シートで該当する他の補助メニューを選択のうえ、「②-1 積算根拠」にご入力ください。</t>
        </r>
      </text>
    </comment>
    <comment ref="A22" authorId="0" shapeId="0" xr:uid="{00000000-0006-0000-0E00-000002000000}">
      <text>
        <r>
          <rPr>
            <sz val="9"/>
            <color indexed="81"/>
            <rFont val="MS P ゴシック"/>
            <family val="3"/>
            <charset val="128"/>
          </rPr>
          <t>新規路線の追加、増便、路線（経路）の見直しのいずれかを含む計画としたうえでチェックを選択してください</t>
        </r>
      </text>
    </comment>
  </commentList>
</comments>
</file>

<file path=xl/sharedStrings.xml><?xml version="1.0" encoding="utf-8"?>
<sst xmlns="http://schemas.openxmlformats.org/spreadsheetml/2006/main" count="2194" uniqueCount="502">
  <si>
    <t>【注意】</t>
    <rPh sb="1" eb="3">
      <t>チュウイ</t>
    </rPh>
    <phoneticPr fontId="1"/>
  </si>
  <si>
    <t>①</t>
    <phoneticPr fontId="1"/>
  </si>
  <si>
    <r>
      <t>様式２については、シート</t>
    </r>
    <r>
      <rPr>
        <b/>
        <sz val="11"/>
        <color theme="1"/>
        <rFont val="游ゴシック"/>
        <family val="3"/>
        <charset val="128"/>
        <scheme val="minor"/>
      </rPr>
      <t>「様式２」に記入し作成</t>
    </r>
    <r>
      <rPr>
        <sz val="11"/>
        <color theme="1"/>
        <rFont val="游ゴシック"/>
        <family val="2"/>
        <charset val="128"/>
        <scheme val="minor"/>
      </rPr>
      <t>してください。（「記入例（様式２）」を参考にしてください）</t>
    </r>
    <rPh sb="0" eb="2">
      <t>ヨウシキ</t>
    </rPh>
    <rPh sb="13" eb="15">
      <t>ヨウシキ</t>
    </rPh>
    <rPh sb="18" eb="20">
      <t>キニュウ</t>
    </rPh>
    <rPh sb="21" eb="23">
      <t>サクセイ</t>
    </rPh>
    <rPh sb="32" eb="35">
      <t>キニュウレイ</t>
    </rPh>
    <rPh sb="36" eb="38">
      <t>ヨウシキ</t>
    </rPh>
    <rPh sb="42" eb="44">
      <t>サンコウ</t>
    </rPh>
    <phoneticPr fontId="1"/>
  </si>
  <si>
    <t>※実施する補助メニューにかかわらず、ご提出ください。</t>
    <rPh sb="1" eb="3">
      <t>ジッシ</t>
    </rPh>
    <rPh sb="5" eb="7">
      <t>ホジョ</t>
    </rPh>
    <rPh sb="19" eb="21">
      <t>テイシュツ</t>
    </rPh>
    <phoneticPr fontId="1"/>
  </si>
  <si>
    <r>
      <t>※なお、複数の補助対象事業を行う際は</t>
    </r>
    <r>
      <rPr>
        <b/>
        <sz val="11"/>
        <color theme="1"/>
        <rFont val="游ゴシック"/>
        <family val="3"/>
        <charset val="128"/>
        <scheme val="minor"/>
      </rPr>
      <t>補助対象事業毎に新規ファイルを作成して入力</t>
    </r>
    <r>
      <rPr>
        <sz val="11"/>
        <color theme="1"/>
        <rFont val="游ゴシック"/>
        <family val="3"/>
        <charset val="128"/>
        <scheme val="minor"/>
      </rPr>
      <t>してください。</t>
    </r>
    <rPh sb="4" eb="6">
      <t>フクスウ</t>
    </rPh>
    <rPh sb="7" eb="13">
      <t>ホジョタイショウジギョウ</t>
    </rPh>
    <rPh sb="14" eb="15">
      <t>オコナ</t>
    </rPh>
    <rPh sb="16" eb="17">
      <t>サイ</t>
    </rPh>
    <rPh sb="18" eb="20">
      <t>ホジョ</t>
    </rPh>
    <rPh sb="20" eb="22">
      <t>タイショウ</t>
    </rPh>
    <rPh sb="22" eb="24">
      <t>ジギョウ</t>
    </rPh>
    <rPh sb="24" eb="25">
      <t>ゴト</t>
    </rPh>
    <rPh sb="26" eb="28">
      <t>シンキ</t>
    </rPh>
    <rPh sb="33" eb="35">
      <t>サクセイ</t>
    </rPh>
    <rPh sb="37" eb="39">
      <t>ニュウリョク</t>
    </rPh>
    <phoneticPr fontId="1"/>
  </si>
  <si>
    <t>※補助事業者名と各補助メニューの参加事業者が一致しているかご確認ください。</t>
    <rPh sb="1" eb="7">
      <t>ホジョジギョウシャメイ</t>
    </rPh>
    <rPh sb="8" eb="9">
      <t>カク</t>
    </rPh>
    <rPh sb="9" eb="11">
      <t>ホジョ</t>
    </rPh>
    <rPh sb="16" eb="21">
      <t>サンカジギョウシャ</t>
    </rPh>
    <rPh sb="22" eb="24">
      <t>イッチ</t>
    </rPh>
    <rPh sb="30" eb="32">
      <t>カクニン</t>
    </rPh>
    <phoneticPr fontId="1"/>
  </si>
  <si>
    <t>※「②事業に要する費用」については「モード種別」⇒「補助対象メニュー」⇒「詳細費目」⇒「大項目」の順に選択をしてください。</t>
    <rPh sb="3" eb="5">
      <t>ジギョウ</t>
    </rPh>
    <rPh sb="6" eb="7">
      <t>ヨウ</t>
    </rPh>
    <rPh sb="9" eb="11">
      <t>ヒヨウ</t>
    </rPh>
    <rPh sb="21" eb="23">
      <t>シュベツ</t>
    </rPh>
    <rPh sb="26" eb="30">
      <t>ホジョタイショウ</t>
    </rPh>
    <rPh sb="37" eb="41">
      <t>ショウサイヒモク</t>
    </rPh>
    <rPh sb="44" eb="47">
      <t>ダイコウモク</t>
    </rPh>
    <rPh sb="49" eb="50">
      <t>ジュン</t>
    </rPh>
    <rPh sb="51" eb="53">
      <t>センタク</t>
    </rPh>
    <phoneticPr fontId="1"/>
  </si>
  <si>
    <t>※予測収入について</t>
    <rPh sb="1" eb="3">
      <t>ヨソク</t>
    </rPh>
    <rPh sb="3" eb="5">
      <t>シュウニュウ</t>
    </rPh>
    <phoneticPr fontId="1"/>
  </si>
  <si>
    <t>　計画応募時点では予測としてご記入いただきますので、補助金額には影響しませんが、
　補助事業の結果により経費の1/2以上の収益が発生した場合（運賃収入等）は、収益納付の対象となります。</t>
    <rPh sb="1" eb="5">
      <t>ケイカクオウボ</t>
    </rPh>
    <rPh sb="5" eb="7">
      <t>ジテン</t>
    </rPh>
    <rPh sb="9" eb="11">
      <t>ヨソク</t>
    </rPh>
    <rPh sb="15" eb="17">
      <t>キニュウ</t>
    </rPh>
    <rPh sb="26" eb="30">
      <t>ホジョキンガク</t>
    </rPh>
    <rPh sb="32" eb="34">
      <t>エイキョウ</t>
    </rPh>
    <rPh sb="52" eb="54">
      <t>ケイヒ</t>
    </rPh>
    <rPh sb="58" eb="60">
      <t>イジョウ</t>
    </rPh>
    <rPh sb="61" eb="63">
      <t>シュウエキ</t>
    </rPh>
    <rPh sb="79" eb="81">
      <t>シュウエキ</t>
    </rPh>
    <rPh sb="81" eb="83">
      <t>ノウフ</t>
    </rPh>
    <rPh sb="84" eb="86">
      <t>タイショウ</t>
    </rPh>
    <phoneticPr fontId="1"/>
  </si>
  <si>
    <t>②</t>
    <phoneticPr fontId="1"/>
  </si>
  <si>
    <r>
      <t>補助対象事業で、</t>
    </r>
    <r>
      <rPr>
        <b/>
        <sz val="11"/>
        <color theme="1"/>
        <rFont val="游ゴシック"/>
        <family val="3"/>
        <charset val="128"/>
        <scheme val="minor"/>
      </rPr>
      <t>実証運行を行う際</t>
    </r>
    <r>
      <rPr>
        <sz val="11"/>
        <color theme="1"/>
        <rFont val="游ゴシック"/>
        <family val="2"/>
        <charset val="128"/>
        <scheme val="minor"/>
      </rPr>
      <t>は実証運行費用の算出根拠が必要となりますので、</t>
    </r>
    <rPh sb="0" eb="6">
      <t>ホジョタイショウジギョウ</t>
    </rPh>
    <rPh sb="8" eb="12">
      <t>ジッショウウンコウ</t>
    </rPh>
    <rPh sb="13" eb="14">
      <t>オコナ</t>
    </rPh>
    <rPh sb="15" eb="16">
      <t>サイ</t>
    </rPh>
    <rPh sb="17" eb="23">
      <t>ジッショウウンコウヒヨウ</t>
    </rPh>
    <rPh sb="24" eb="28">
      <t>サンシュツコンキョ</t>
    </rPh>
    <rPh sb="29" eb="31">
      <t>ヒツヨウ</t>
    </rPh>
    <phoneticPr fontId="1"/>
  </si>
  <si>
    <r>
      <t>必ず、シート</t>
    </r>
    <r>
      <rPr>
        <b/>
        <sz val="11"/>
        <color theme="1"/>
        <rFont val="游ゴシック"/>
        <family val="3"/>
        <charset val="128"/>
        <scheme val="minor"/>
      </rPr>
      <t>「実証運行を行う際は記載してください⇒乗合」「貸切・タクシー」「鉄軌道」「海事関係」</t>
    </r>
    <r>
      <rPr>
        <sz val="11"/>
        <color theme="1"/>
        <rFont val="游ゴシック"/>
        <family val="2"/>
        <charset val="128"/>
        <scheme val="minor"/>
      </rPr>
      <t>を活用し記載してください。</t>
    </r>
    <rPh sb="0" eb="1">
      <t>カナラ</t>
    </rPh>
    <rPh sb="38" eb="41">
      <t>テツキドウ</t>
    </rPh>
    <rPh sb="43" eb="47">
      <t>カイジカンケイ</t>
    </rPh>
    <rPh sb="49" eb="51">
      <t>カツヨウ</t>
    </rPh>
    <rPh sb="52" eb="54">
      <t>キサイ</t>
    </rPh>
    <phoneticPr fontId="1"/>
  </si>
  <si>
    <t>補助事業者名は様式2に記載の事業者名が反映されます</t>
    <rPh sb="0" eb="6">
      <t>ホジョジギョウシャメイ</t>
    </rPh>
    <rPh sb="7" eb="9">
      <t>ヨウシキ</t>
    </rPh>
    <rPh sb="11" eb="13">
      <t>キサイ</t>
    </rPh>
    <rPh sb="14" eb="18">
      <t>ジギョウシャメイ</t>
    </rPh>
    <rPh sb="19" eb="21">
      <t>ハンエイ</t>
    </rPh>
    <phoneticPr fontId="1"/>
  </si>
  <si>
    <t>③</t>
    <phoneticPr fontId="1"/>
  </si>
  <si>
    <r>
      <t>「②-1</t>
    </r>
    <r>
      <rPr>
        <b/>
        <sz val="11"/>
        <color theme="1"/>
        <rFont val="游ゴシック"/>
        <family val="3"/>
        <charset val="128"/>
        <scheme val="minor"/>
      </rPr>
      <t>積算根拠</t>
    </r>
    <r>
      <rPr>
        <sz val="11"/>
        <color theme="1"/>
        <rFont val="游ゴシック"/>
        <family val="2"/>
        <charset val="128"/>
        <scheme val="minor"/>
      </rPr>
      <t>」の[詳細費目]を選択する際、</t>
    </r>
    <rPh sb="4" eb="8">
      <t>セキサンコンキョ</t>
    </rPh>
    <rPh sb="11" eb="13">
      <t>ショウサイ</t>
    </rPh>
    <rPh sb="13" eb="15">
      <t>ヒモク</t>
    </rPh>
    <rPh sb="17" eb="19">
      <t>センタク</t>
    </rPh>
    <rPh sb="21" eb="22">
      <t>サイ</t>
    </rPh>
    <phoneticPr fontId="1"/>
  </si>
  <si>
    <r>
      <t>事前に「②</t>
    </r>
    <r>
      <rPr>
        <b/>
        <sz val="11"/>
        <color theme="1"/>
        <rFont val="游ゴシック"/>
        <family val="3"/>
        <charset val="128"/>
        <scheme val="minor"/>
      </rPr>
      <t>事業に関する費用</t>
    </r>
    <r>
      <rPr>
        <sz val="11"/>
        <color theme="1"/>
        <rFont val="游ゴシック"/>
        <family val="2"/>
        <charset val="128"/>
        <scheme val="minor"/>
      </rPr>
      <t>」の[</t>
    </r>
    <r>
      <rPr>
        <b/>
        <sz val="11"/>
        <color theme="1"/>
        <rFont val="游ゴシック"/>
        <family val="3"/>
        <charset val="128"/>
        <scheme val="minor"/>
      </rPr>
      <t>モード種別</t>
    </r>
    <r>
      <rPr>
        <sz val="11"/>
        <color theme="1"/>
        <rFont val="游ゴシック"/>
        <family val="2"/>
        <charset val="128"/>
        <scheme val="minor"/>
      </rPr>
      <t>]、[</t>
    </r>
    <r>
      <rPr>
        <b/>
        <sz val="11"/>
        <color theme="1"/>
        <rFont val="游ゴシック"/>
        <family val="3"/>
        <charset val="128"/>
        <scheme val="minor"/>
      </rPr>
      <t>補助対象メニュー</t>
    </r>
    <r>
      <rPr>
        <sz val="11"/>
        <color theme="1"/>
        <rFont val="游ゴシック"/>
        <family val="2"/>
        <charset val="128"/>
        <scheme val="minor"/>
      </rPr>
      <t>]を順にそれぞれプルダウンで選択してください。</t>
    </r>
    <rPh sb="19" eb="21">
      <t>シュベツ</t>
    </rPh>
    <rPh sb="34" eb="35">
      <t>ジュン</t>
    </rPh>
    <phoneticPr fontId="1"/>
  </si>
  <si>
    <r>
      <t>※下記図箇所「②</t>
    </r>
    <r>
      <rPr>
        <b/>
        <sz val="11"/>
        <color theme="1"/>
        <rFont val="游ゴシック"/>
        <family val="3"/>
        <charset val="128"/>
        <scheme val="minor"/>
      </rPr>
      <t>事業に関する費用</t>
    </r>
    <r>
      <rPr>
        <sz val="11"/>
        <color theme="1"/>
        <rFont val="游ゴシック"/>
        <family val="2"/>
        <charset val="128"/>
        <scheme val="minor"/>
      </rPr>
      <t>」のⅰ[</t>
    </r>
    <r>
      <rPr>
        <b/>
        <sz val="11"/>
        <color theme="1"/>
        <rFont val="游ゴシック"/>
        <family val="3"/>
        <charset val="128"/>
        <scheme val="minor"/>
      </rPr>
      <t>モード種別</t>
    </r>
    <r>
      <rPr>
        <sz val="11"/>
        <color theme="1"/>
        <rFont val="游ゴシック"/>
        <family val="2"/>
        <charset val="128"/>
        <scheme val="minor"/>
      </rPr>
      <t>]→ⅱ[</t>
    </r>
    <r>
      <rPr>
        <b/>
        <sz val="11"/>
        <color theme="1"/>
        <rFont val="游ゴシック"/>
        <family val="3"/>
        <charset val="128"/>
        <scheme val="minor"/>
      </rPr>
      <t>補助対象メニュー</t>
    </r>
    <r>
      <rPr>
        <sz val="11"/>
        <color theme="1"/>
        <rFont val="游ゴシック"/>
        <family val="2"/>
        <charset val="128"/>
        <scheme val="minor"/>
      </rPr>
      <t>]→「</t>
    </r>
    <r>
      <rPr>
        <sz val="11"/>
        <color theme="1"/>
        <rFont val="游ゴシック"/>
        <family val="3"/>
        <charset val="128"/>
        <scheme val="minor"/>
      </rPr>
      <t>②-1積算根拠</t>
    </r>
    <r>
      <rPr>
        <sz val="11"/>
        <color theme="1"/>
        <rFont val="游ゴシック"/>
        <family val="2"/>
        <charset val="128"/>
        <scheme val="minor"/>
      </rPr>
      <t>」のⅲ[</t>
    </r>
    <r>
      <rPr>
        <b/>
        <sz val="11"/>
        <color theme="1"/>
        <rFont val="游ゴシック"/>
        <family val="3"/>
        <charset val="128"/>
        <scheme val="minor"/>
      </rPr>
      <t>詳細費目</t>
    </r>
    <r>
      <rPr>
        <sz val="11"/>
        <color theme="1"/>
        <rFont val="游ゴシック"/>
        <family val="2"/>
        <charset val="128"/>
        <scheme val="minor"/>
      </rPr>
      <t>]　</t>
    </r>
    <rPh sb="1" eb="3">
      <t>カキ</t>
    </rPh>
    <rPh sb="3" eb="4">
      <t>ズ</t>
    </rPh>
    <rPh sb="4" eb="6">
      <t>カショ</t>
    </rPh>
    <rPh sb="23" eb="25">
      <t>シュベツ</t>
    </rPh>
    <rPh sb="43" eb="47">
      <t>セキサンコンキョ</t>
    </rPh>
    <rPh sb="51" eb="55">
      <t>ショウサイヒモク</t>
    </rPh>
    <phoneticPr fontId="1"/>
  </si>
  <si>
    <t>　の順にプルダウンを選択してください。</t>
    <phoneticPr fontId="1"/>
  </si>
  <si>
    <t>※モード種別から順に選択いただきますと次に選択する項目が明るい黄色のハイライトで表示されます。</t>
    <rPh sb="4" eb="6">
      <t>シュベツ</t>
    </rPh>
    <rPh sb="8" eb="9">
      <t>ジュン</t>
    </rPh>
    <rPh sb="10" eb="12">
      <t>センタク</t>
    </rPh>
    <rPh sb="19" eb="20">
      <t>ツギ</t>
    </rPh>
    <rPh sb="21" eb="23">
      <t>センタク</t>
    </rPh>
    <rPh sb="25" eb="27">
      <t>コウモク</t>
    </rPh>
    <rPh sb="28" eb="29">
      <t>アカ</t>
    </rPh>
    <rPh sb="31" eb="33">
      <t>キイロ</t>
    </rPh>
    <rPh sb="40" eb="42">
      <t>ヒョウジ</t>
    </rPh>
    <phoneticPr fontId="1"/>
  </si>
  <si>
    <t>④</t>
    <phoneticPr fontId="1"/>
  </si>
  <si>
    <t>詳細費目にEVタクシーの導入経費またはEVバスの導入経費を含む場合には、②-2および②-3をご入力ください。</t>
    <rPh sb="0" eb="4">
      <t>ショウサイヒモク</t>
    </rPh>
    <rPh sb="12" eb="16">
      <t>ドウニュウケイヒ</t>
    </rPh>
    <rPh sb="24" eb="28">
      <t>ドウニュウケイヒ</t>
    </rPh>
    <rPh sb="29" eb="30">
      <t>フク</t>
    </rPh>
    <rPh sb="31" eb="33">
      <t>バアイ</t>
    </rPh>
    <rPh sb="47" eb="49">
      <t>ニュウリョク</t>
    </rPh>
    <phoneticPr fontId="1"/>
  </si>
  <si>
    <t>※②-2と②-3の合計額と②-1算出根拠のうち「EVバス（タクシー）の導入経費の合計額」が一致している必要があります</t>
    <rPh sb="9" eb="12">
      <t>ゴウケイガク</t>
    </rPh>
    <rPh sb="16" eb="20">
      <t>サンシュツコンキョ</t>
    </rPh>
    <rPh sb="35" eb="39">
      <t>ドウニュウケイヒ</t>
    </rPh>
    <rPh sb="40" eb="42">
      <t>ゴウケイ</t>
    </rPh>
    <rPh sb="42" eb="43">
      <t>ガク</t>
    </rPh>
    <rPh sb="45" eb="47">
      <t>イッチ</t>
    </rPh>
    <rPh sb="51" eb="53">
      <t>ヒツヨウ</t>
    </rPh>
    <phoneticPr fontId="1"/>
  </si>
  <si>
    <t>【参考】</t>
    <rPh sb="1" eb="3">
      <t>サンコウ</t>
    </rPh>
    <phoneticPr fontId="1"/>
  </si>
  <si>
    <t>様式2の『算出根拠のエラー（表示されている場合、誤りがあります）』に文言が表示されている場合は以下の通り、ご修正をお願いいたします</t>
    <rPh sb="0" eb="2">
      <t>ヨウシキ</t>
    </rPh>
    <rPh sb="34" eb="36">
      <t>モンゴン</t>
    </rPh>
    <rPh sb="37" eb="39">
      <t>ヒョウジ</t>
    </rPh>
    <rPh sb="44" eb="46">
      <t>バアイ</t>
    </rPh>
    <rPh sb="47" eb="49">
      <t>イカ</t>
    </rPh>
    <rPh sb="50" eb="51">
      <t>トオ</t>
    </rPh>
    <rPh sb="54" eb="56">
      <t>シュウセイ</t>
    </rPh>
    <rPh sb="58" eb="59">
      <t>ネガ</t>
    </rPh>
    <phoneticPr fontId="1"/>
  </si>
  <si>
    <t>※エラーが表示されている状態で提出されますと、審査事務局より内容のご確認及び修正のご依頼をさせていただくことになります。</t>
    <rPh sb="5" eb="7">
      <t>ヒョウジ</t>
    </rPh>
    <rPh sb="12" eb="14">
      <t>ジョウタイ</t>
    </rPh>
    <rPh sb="15" eb="17">
      <t>テイシュツ</t>
    </rPh>
    <rPh sb="23" eb="28">
      <t>シンサジムキョク</t>
    </rPh>
    <rPh sb="30" eb="32">
      <t>ナイヨウ</t>
    </rPh>
    <rPh sb="34" eb="37">
      <t>カクニンオヨ</t>
    </rPh>
    <rPh sb="38" eb="40">
      <t>シュウセイ</t>
    </rPh>
    <rPh sb="42" eb="44">
      <t>イライ</t>
    </rPh>
    <phoneticPr fontId="1"/>
  </si>
  <si>
    <t>　エラーのない状態でのご提出をお願いいたします。</t>
    <rPh sb="7" eb="9">
      <t>ジョウタイ</t>
    </rPh>
    <rPh sb="12" eb="14">
      <t>テイシュツ</t>
    </rPh>
    <rPh sb="16" eb="17">
      <t>ネガ</t>
    </rPh>
    <phoneticPr fontId="1"/>
  </si>
  <si>
    <t>・詳細費目または大項目が選択されておりません</t>
    <phoneticPr fontId="1"/>
  </si>
  <si>
    <t>金額の入力はされているものの詳細費目または大項目の入力が漏れておりますので、「詳細費目」⇒「大項目」の順に選択をしてください。</t>
    <rPh sb="0" eb="2">
      <t>キンガク</t>
    </rPh>
    <rPh sb="3" eb="5">
      <t>ニュウリョク</t>
    </rPh>
    <rPh sb="14" eb="18">
      <t>ショウサイヒモク</t>
    </rPh>
    <rPh sb="21" eb="24">
      <t>ダイコウモク</t>
    </rPh>
    <rPh sb="25" eb="27">
      <t>ニュウリョク</t>
    </rPh>
    <rPh sb="28" eb="29">
      <t>モ</t>
    </rPh>
    <rPh sb="39" eb="43">
      <t>ショウサイヒモク</t>
    </rPh>
    <rPh sb="46" eb="49">
      <t>ダイコウモク</t>
    </rPh>
    <rPh sb="51" eb="52">
      <t>ジュン</t>
    </rPh>
    <rPh sb="53" eb="55">
      <t>センタク</t>
    </rPh>
    <phoneticPr fontId="1"/>
  </si>
  <si>
    <t>※詳細費目が選択されていない場合、補助金合計額への金額の反映が行われませんので、ご注意ください。</t>
    <rPh sb="1" eb="5">
      <t>ショウサイヒモク</t>
    </rPh>
    <rPh sb="6" eb="8">
      <t>センタク</t>
    </rPh>
    <rPh sb="14" eb="16">
      <t>バアイ</t>
    </rPh>
    <rPh sb="17" eb="23">
      <t>ホジョキンゴウケイガク</t>
    </rPh>
    <rPh sb="25" eb="27">
      <t>キンガク</t>
    </rPh>
    <rPh sb="28" eb="30">
      <t>ハンエイ</t>
    </rPh>
    <rPh sb="31" eb="32">
      <t>オコナ</t>
    </rPh>
    <rPh sb="41" eb="43">
      <t>チュウイ</t>
    </rPh>
    <phoneticPr fontId="1"/>
  </si>
  <si>
    <t>・詳細費目は補助対象経費の例からお選びください</t>
    <phoneticPr fontId="1"/>
  </si>
  <si>
    <t>選択できる詳細費目は補助対象メニューごとに決まっておりますので、正しい「補助対象メニュー」または「詳細費目」を選択してください。</t>
    <rPh sb="0" eb="2">
      <t>センタク</t>
    </rPh>
    <rPh sb="5" eb="9">
      <t>ショウサイヒモク</t>
    </rPh>
    <rPh sb="10" eb="14">
      <t>ホジョタイショウ</t>
    </rPh>
    <rPh sb="21" eb="22">
      <t>キ</t>
    </rPh>
    <rPh sb="32" eb="33">
      <t>タダ</t>
    </rPh>
    <rPh sb="36" eb="40">
      <t>ホジョタイショウ</t>
    </rPh>
    <rPh sb="49" eb="53">
      <t>ショウサイヒモク</t>
    </rPh>
    <rPh sb="55" eb="57">
      <t>センタク</t>
    </rPh>
    <phoneticPr fontId="1"/>
  </si>
  <si>
    <t>※詳細費目選択後に、モード種別や補助対象メニューを変更すると、通常は選択不可の詳細費目が選択された状態になることがございます。</t>
    <rPh sb="1" eb="8">
      <t>ショウサイヒモクセンタクゴ</t>
    </rPh>
    <rPh sb="13" eb="15">
      <t>シュベツ</t>
    </rPh>
    <rPh sb="16" eb="20">
      <t>ホジョタイショウ</t>
    </rPh>
    <rPh sb="25" eb="27">
      <t>ヘンコウ</t>
    </rPh>
    <rPh sb="31" eb="33">
      <t>ツウジョウ</t>
    </rPh>
    <rPh sb="34" eb="38">
      <t>センタクフカ</t>
    </rPh>
    <rPh sb="39" eb="43">
      <t>ショウサイヒモク</t>
    </rPh>
    <rPh sb="44" eb="46">
      <t>センタク</t>
    </rPh>
    <rPh sb="49" eb="51">
      <t>ジョウタイ</t>
    </rPh>
    <phoneticPr fontId="1"/>
  </si>
  <si>
    <t>※詳細費目が正しく選択されていない場合、補助金合計額への金額の反映が行われませんので、ご注意ください。</t>
    <rPh sb="1" eb="5">
      <t>ショウサイヒモク</t>
    </rPh>
    <rPh sb="6" eb="7">
      <t>タダ</t>
    </rPh>
    <rPh sb="9" eb="11">
      <t>センタク</t>
    </rPh>
    <rPh sb="17" eb="19">
      <t>バアイ</t>
    </rPh>
    <rPh sb="20" eb="26">
      <t>ホジョキンゴウケイガク</t>
    </rPh>
    <rPh sb="28" eb="30">
      <t>キンガク</t>
    </rPh>
    <rPh sb="31" eb="33">
      <t>ハンエイ</t>
    </rPh>
    <rPh sb="34" eb="35">
      <t>オコナ</t>
    </rPh>
    <rPh sb="44" eb="46">
      <t>チュウイ</t>
    </rPh>
    <phoneticPr fontId="1"/>
  </si>
  <si>
    <t>※各補助対象メニューに対して選択可能な詳細費目は、補助対象メニュー一覧シートの「補助対象メニューの例」の中からお選びください。</t>
    <rPh sb="1" eb="4">
      <t>カクホジョ</t>
    </rPh>
    <rPh sb="4" eb="6">
      <t>タイショウ</t>
    </rPh>
    <rPh sb="11" eb="12">
      <t>タイ</t>
    </rPh>
    <rPh sb="14" eb="18">
      <t>センタクカノウ</t>
    </rPh>
    <rPh sb="19" eb="23">
      <t>ショウサイヒモク</t>
    </rPh>
    <rPh sb="25" eb="29">
      <t>ホジョタイショウ</t>
    </rPh>
    <rPh sb="33" eb="35">
      <t>イチラン</t>
    </rPh>
    <rPh sb="40" eb="44">
      <t>ホジョタイショウ</t>
    </rPh>
    <rPh sb="49" eb="50">
      <t>レイ</t>
    </rPh>
    <rPh sb="52" eb="53">
      <t>ナカ</t>
    </rPh>
    <rPh sb="56" eb="57">
      <t>エラ</t>
    </rPh>
    <phoneticPr fontId="1"/>
  </si>
  <si>
    <t>・大項目の選択が誤っております</t>
    <phoneticPr fontId="1"/>
  </si>
  <si>
    <t>選択できる大項目は補助対象メニュー・詳細費目ごとに決まっておりますので、正しい「詳細費目」または「大項目」を選択してください。</t>
    <rPh sb="0" eb="2">
      <t>センタク</t>
    </rPh>
    <rPh sb="5" eb="8">
      <t>ダイコウモク</t>
    </rPh>
    <rPh sb="9" eb="13">
      <t>ホジョタイショウ</t>
    </rPh>
    <rPh sb="18" eb="22">
      <t>ショウサイヒモク</t>
    </rPh>
    <rPh sb="25" eb="26">
      <t>キ</t>
    </rPh>
    <rPh sb="36" eb="37">
      <t>タダ</t>
    </rPh>
    <rPh sb="40" eb="44">
      <t>ショウサイヒモク</t>
    </rPh>
    <rPh sb="49" eb="52">
      <t>ダイコウモク</t>
    </rPh>
    <rPh sb="54" eb="56">
      <t>センタク</t>
    </rPh>
    <phoneticPr fontId="1"/>
  </si>
  <si>
    <t>※大項目選択後にモード種別、補助対象メニュー、詳細費目を変更すると通常は選択不可の大項目が選択された状態になることがございます。</t>
    <rPh sb="1" eb="7">
      <t>ダイコウモクセンタクゴ</t>
    </rPh>
    <rPh sb="11" eb="13">
      <t>シュベツ</t>
    </rPh>
    <rPh sb="14" eb="18">
      <t>ホジョタイショウ</t>
    </rPh>
    <rPh sb="23" eb="27">
      <t>ショウサイヒモク</t>
    </rPh>
    <rPh sb="28" eb="30">
      <t>ヘンコウ</t>
    </rPh>
    <rPh sb="33" eb="35">
      <t>ツウジョウ</t>
    </rPh>
    <rPh sb="36" eb="40">
      <t>センタクフカ</t>
    </rPh>
    <rPh sb="41" eb="44">
      <t>ダイコウモク</t>
    </rPh>
    <rPh sb="45" eb="47">
      <t>センタク</t>
    </rPh>
    <rPh sb="50" eb="52">
      <t>ジョウタイ</t>
    </rPh>
    <phoneticPr fontId="1"/>
  </si>
  <si>
    <t>※各詳細費目に対して選択可能な大項目は、補助対象メニュー一覧シートの「大項目」の中からお選びください。</t>
    <rPh sb="1" eb="2">
      <t>カク</t>
    </rPh>
    <rPh sb="2" eb="6">
      <t>ショウサイヒモク</t>
    </rPh>
    <rPh sb="7" eb="8">
      <t>タイ</t>
    </rPh>
    <rPh sb="10" eb="14">
      <t>センタクカノウ</t>
    </rPh>
    <rPh sb="15" eb="18">
      <t>ダイコウモク</t>
    </rPh>
    <rPh sb="20" eb="24">
      <t>ホジョタイショウ</t>
    </rPh>
    <rPh sb="28" eb="30">
      <t>イチラン</t>
    </rPh>
    <rPh sb="35" eb="38">
      <t>ダイコウモク</t>
    </rPh>
    <rPh sb="40" eb="41">
      <t>ナカ</t>
    </rPh>
    <rPh sb="44" eb="45">
      <t>エラ</t>
    </rPh>
    <phoneticPr fontId="1"/>
  </si>
  <si>
    <t>・事業実施内容をご記入ください</t>
    <phoneticPr fontId="1"/>
  </si>
  <si>
    <t>詳細費目、大項目、金額の入力はされているものの事業実施内容の記入が漏れておりますので、「事業実施内容」をご入力ください。</t>
    <rPh sb="0" eb="4">
      <t>ショウサイヒモク</t>
    </rPh>
    <rPh sb="5" eb="8">
      <t>ダイコウモク</t>
    </rPh>
    <rPh sb="9" eb="11">
      <t>キンガク</t>
    </rPh>
    <rPh sb="12" eb="14">
      <t>ニュウリョク</t>
    </rPh>
    <rPh sb="23" eb="29">
      <t>ジギョウジッシナイヨウ</t>
    </rPh>
    <rPh sb="30" eb="32">
      <t>キニュウ</t>
    </rPh>
    <rPh sb="33" eb="34">
      <t>モ</t>
    </rPh>
    <rPh sb="44" eb="50">
      <t>ジギョウジッシナイヨウ</t>
    </rPh>
    <rPh sb="53" eb="55">
      <t>ニュウリョク</t>
    </rPh>
    <phoneticPr fontId="1"/>
  </si>
  <si>
    <t>・『②-1 積算根拠のEV車両の導入経費合計』と『②-2 ②ｰ3の合計額』の金額が一致しておりません</t>
    <phoneticPr fontId="1"/>
  </si>
  <si>
    <t>②-2と②-3の合計額と②-1算出根拠のうち「EVバス（タクシー）の導入経費の合計額」が一致している必要があります</t>
    <rPh sb="34" eb="38">
      <t>ドウニュウケイヒ</t>
    </rPh>
    <phoneticPr fontId="1"/>
  </si>
  <si>
    <t>導入経費の詳細をお確かめの上、正しい金額をご入力ください</t>
    <rPh sb="0" eb="2">
      <t>ドウニュウ</t>
    </rPh>
    <rPh sb="2" eb="4">
      <t>ケイヒ</t>
    </rPh>
    <rPh sb="5" eb="7">
      <t>ショウサイ</t>
    </rPh>
    <rPh sb="9" eb="10">
      <t>タシ</t>
    </rPh>
    <rPh sb="13" eb="14">
      <t>ウエ</t>
    </rPh>
    <rPh sb="15" eb="16">
      <t>タダ</t>
    </rPh>
    <rPh sb="18" eb="20">
      <t>キンガク</t>
    </rPh>
    <rPh sb="22" eb="24">
      <t>ニュウリョク</t>
    </rPh>
    <phoneticPr fontId="1"/>
  </si>
  <si>
    <t>モード別ドロップダウン</t>
    <rPh sb="3" eb="4">
      <t>ベツ</t>
    </rPh>
    <phoneticPr fontId="1"/>
  </si>
  <si>
    <t>モード種別</t>
    <rPh sb="3" eb="5">
      <t>シュベツ</t>
    </rPh>
    <phoneticPr fontId="1"/>
  </si>
  <si>
    <t>補助メニュー</t>
    <rPh sb="0" eb="2">
      <t>ホジョ</t>
    </rPh>
    <phoneticPr fontId="1"/>
  </si>
  <si>
    <t>モード種別＆補助メニュー</t>
    <rPh sb="3" eb="5">
      <t>シュベツ</t>
    </rPh>
    <rPh sb="6" eb="8">
      <t>ホジョ</t>
    </rPh>
    <phoneticPr fontId="1"/>
  </si>
  <si>
    <t>補助上限額</t>
    <rPh sb="0" eb="5">
      <t>ホジョジョウゲンガク</t>
    </rPh>
    <phoneticPr fontId="1"/>
  </si>
  <si>
    <t>補助対象経費の例</t>
    <rPh sb="0" eb="6">
      <t>ホジョタイショウケイヒ</t>
    </rPh>
    <rPh sb="7" eb="8">
      <t>レイ</t>
    </rPh>
    <phoneticPr fontId="1"/>
  </si>
  <si>
    <t>大項目</t>
    <rPh sb="0" eb="3">
      <t>ダイコウモク</t>
    </rPh>
    <phoneticPr fontId="1"/>
  </si>
  <si>
    <t>乗合バス関係</t>
    <rPh sb="0" eb="2">
      <t>ノリアイ</t>
    </rPh>
    <rPh sb="4" eb="6">
      <t>カンケイ</t>
    </rPh>
    <phoneticPr fontId="1"/>
  </si>
  <si>
    <t>①</t>
  </si>
  <si>
    <t>①観光イベント事業</t>
    <rPh sb="1" eb="3">
      <t>カンコウ</t>
    </rPh>
    <rPh sb="7" eb="9">
      <t>ジギョウ</t>
    </rPh>
    <phoneticPr fontId="1"/>
  </si>
  <si>
    <t>バスを活用した観光イベント開催経費（企画・デザイン・広告・印刷・販売手数料の経費）（※）</t>
    <rPh sb="3" eb="5">
      <t>カツヨウ</t>
    </rPh>
    <rPh sb="7" eb="9">
      <t>カンコウ</t>
    </rPh>
    <rPh sb="13" eb="15">
      <t>カイサイ</t>
    </rPh>
    <rPh sb="15" eb="17">
      <t>ケイヒ</t>
    </rPh>
    <phoneticPr fontId="2"/>
  </si>
  <si>
    <t>公共交通の利用促進に資するグッズに要する経費（景品除く）</t>
    <rPh sb="23" eb="25">
      <t>ケイヒン</t>
    </rPh>
    <rPh sb="25" eb="26">
      <t>ノゾ</t>
    </rPh>
    <phoneticPr fontId="2"/>
  </si>
  <si>
    <t>②</t>
  </si>
  <si>
    <t>②プロモーション事業</t>
    <rPh sb="8" eb="10">
      <t>ジギョウ</t>
    </rPh>
    <phoneticPr fontId="1"/>
  </si>
  <si>
    <t>企画乗車券の造成・プロモーションに要する経費（企画・デザイン・広告・印刷・販売手数料の経費）（※）</t>
    <rPh sb="0" eb="2">
      <t>キカク</t>
    </rPh>
    <rPh sb="2" eb="5">
      <t>ジョウシャケン</t>
    </rPh>
    <rPh sb="6" eb="8">
      <t>ゾウセイ</t>
    </rPh>
    <rPh sb="17" eb="18">
      <t>ヨウ</t>
    </rPh>
    <rPh sb="20" eb="22">
      <t>ケイヒ</t>
    </rPh>
    <rPh sb="23" eb="25">
      <t>キカク</t>
    </rPh>
    <rPh sb="31" eb="33">
      <t>コウコク</t>
    </rPh>
    <rPh sb="34" eb="36">
      <t>インサツ</t>
    </rPh>
    <rPh sb="37" eb="39">
      <t>ハンバイ</t>
    </rPh>
    <rPh sb="39" eb="42">
      <t>テスウリョウ</t>
    </rPh>
    <rPh sb="43" eb="45">
      <t>ケイヒ</t>
    </rPh>
    <phoneticPr fontId="2"/>
  </si>
  <si>
    <t>ー</t>
  </si>
  <si>
    <t>③</t>
  </si>
  <si>
    <t>③イベント開催や誘客のためのバスラッピング事業</t>
    <rPh sb="5" eb="7">
      <t>カイサイ</t>
    </rPh>
    <rPh sb="8" eb="10">
      <t>ユウキャク</t>
    </rPh>
    <rPh sb="21" eb="23">
      <t>ジギョウ</t>
    </rPh>
    <phoneticPr fontId="1"/>
  </si>
  <si>
    <t>イベント運行用のバスラッピングにかかる費用</t>
    <rPh sb="4" eb="6">
      <t>ウンコウ</t>
    </rPh>
    <rPh sb="6" eb="7">
      <t>ヨウ</t>
    </rPh>
    <rPh sb="19" eb="21">
      <t>ヒヨウ</t>
    </rPh>
    <phoneticPr fontId="2"/>
  </si>
  <si>
    <t>④</t>
  </si>
  <si>
    <t>④観光のための路線再編事業</t>
    <rPh sb="1" eb="3">
      <t>カンコウ</t>
    </rPh>
    <rPh sb="7" eb="9">
      <t>ロセン</t>
    </rPh>
    <rPh sb="9" eb="11">
      <t>サイヘン</t>
    </rPh>
    <rPh sb="11" eb="13">
      <t>ジギョウ</t>
    </rPh>
    <phoneticPr fontId="1"/>
  </si>
  <si>
    <t>新規路線開設や既存路線再編のための調査、検討、検討会の開催、新規路線等運行開始時における広告などに係る費用</t>
    <rPh sb="0" eb="2">
      <t>シンキ</t>
    </rPh>
    <rPh sb="2" eb="4">
      <t>ロセン</t>
    </rPh>
    <rPh sb="4" eb="6">
      <t>カイセツ</t>
    </rPh>
    <rPh sb="7" eb="9">
      <t>キソン</t>
    </rPh>
    <rPh sb="9" eb="11">
      <t>ロセン</t>
    </rPh>
    <rPh sb="11" eb="13">
      <t>サイヘン</t>
    </rPh>
    <rPh sb="17" eb="19">
      <t>チョウサ</t>
    </rPh>
    <rPh sb="20" eb="22">
      <t>ケントウ</t>
    </rPh>
    <rPh sb="23" eb="26">
      <t>ケントウカイ</t>
    </rPh>
    <rPh sb="27" eb="29">
      <t>カイサイ</t>
    </rPh>
    <rPh sb="30" eb="32">
      <t>シンキ</t>
    </rPh>
    <rPh sb="32" eb="34">
      <t>ロセン</t>
    </rPh>
    <rPh sb="34" eb="35">
      <t>トウ</t>
    </rPh>
    <rPh sb="35" eb="37">
      <t>ウンコウ</t>
    </rPh>
    <rPh sb="37" eb="39">
      <t>カイシ</t>
    </rPh>
    <rPh sb="39" eb="40">
      <t>ジ</t>
    </rPh>
    <rPh sb="44" eb="46">
      <t>コウコク</t>
    </rPh>
    <rPh sb="49" eb="50">
      <t>カカ</t>
    </rPh>
    <rPh sb="51" eb="53">
      <t>ヒヨウ</t>
    </rPh>
    <phoneticPr fontId="2"/>
  </si>
  <si>
    <t>⑤</t>
  </si>
  <si>
    <t>⑤地域と調整の上行う、観光需要にあわせた実証運行事業</t>
    <rPh sb="1" eb="3">
      <t>チイキ</t>
    </rPh>
    <rPh sb="4" eb="6">
      <t>チョウセイ</t>
    </rPh>
    <rPh sb="7" eb="8">
      <t>ウエ</t>
    </rPh>
    <rPh sb="8" eb="9">
      <t>オコナ</t>
    </rPh>
    <rPh sb="11" eb="13">
      <t>カンコウ</t>
    </rPh>
    <rPh sb="13" eb="15">
      <t>ジュヨウ</t>
    </rPh>
    <rPh sb="20" eb="22">
      <t>ジッショウ</t>
    </rPh>
    <rPh sb="22" eb="24">
      <t>ウンコウ</t>
    </rPh>
    <rPh sb="24" eb="26">
      <t>ジギョウ</t>
    </rPh>
    <phoneticPr fontId="2"/>
  </si>
  <si>
    <t>地域の調整の上行う、上記観光事業等と連携した運行経費</t>
    <rPh sb="0" eb="2">
      <t>チイキ</t>
    </rPh>
    <rPh sb="3" eb="5">
      <t>チョウセイ</t>
    </rPh>
    <rPh sb="6" eb="7">
      <t>ウエ</t>
    </rPh>
    <rPh sb="7" eb="8">
      <t>オコナ</t>
    </rPh>
    <rPh sb="22" eb="24">
      <t>ウンコウ</t>
    </rPh>
    <rPh sb="24" eb="26">
      <t>ケイヒ</t>
    </rPh>
    <phoneticPr fontId="2"/>
  </si>
  <si>
    <t>⑥</t>
  </si>
  <si>
    <t>⑥利便性向上のためのバス車内及び乗り場整備事業</t>
    <rPh sb="1" eb="4">
      <t>リベンセイ</t>
    </rPh>
    <rPh sb="4" eb="6">
      <t>コウジョウ</t>
    </rPh>
    <rPh sb="12" eb="14">
      <t>シャナイ</t>
    </rPh>
    <rPh sb="14" eb="15">
      <t>オヨ</t>
    </rPh>
    <rPh sb="19" eb="21">
      <t>セイビ</t>
    </rPh>
    <rPh sb="21" eb="23">
      <t>ジギョウ</t>
    </rPh>
    <phoneticPr fontId="1"/>
  </si>
  <si>
    <t>観光目的のために行う案内表示の掲示、トイレ・休憩スペースの改修費用、wi-fi整備等</t>
  </si>
  <si>
    <t>⑦</t>
  </si>
  <si>
    <t>⑦観光地の高付加価値化に資する先進的なバスの導入・整備事業</t>
    <rPh sb="1" eb="4">
      <t>カンコウチ</t>
    </rPh>
    <rPh sb="5" eb="6">
      <t>コウ</t>
    </rPh>
    <rPh sb="6" eb="8">
      <t>フカ</t>
    </rPh>
    <rPh sb="8" eb="11">
      <t>カチカ</t>
    </rPh>
    <rPh sb="12" eb="13">
      <t>シ</t>
    </rPh>
    <rPh sb="15" eb="17">
      <t>センシン</t>
    </rPh>
    <rPh sb="22" eb="24">
      <t>ドウニュウ</t>
    </rPh>
    <rPh sb="27" eb="29">
      <t>ジギョウ</t>
    </rPh>
    <phoneticPr fontId="1"/>
  </si>
  <si>
    <t>観光資源となるようなバス（例：レトロバス）の導入費用</t>
  </si>
  <si>
    <t>EVバスの導入費用（車両導入費、充電・蓄電・発電・変電施設整備費　等）</t>
    <rPh sb="5" eb="7">
      <t>ドウニュウ</t>
    </rPh>
    <rPh sb="7" eb="9">
      <t>ヒヨウ</t>
    </rPh>
    <rPh sb="10" eb="12">
      <t>シャリョウ</t>
    </rPh>
    <rPh sb="12" eb="15">
      <t>ドウニュウヒ</t>
    </rPh>
    <rPh sb="16" eb="18">
      <t>ジュウデン</t>
    </rPh>
    <rPh sb="19" eb="21">
      <t>チクデン</t>
    </rPh>
    <rPh sb="22" eb="24">
      <t>ハツデン</t>
    </rPh>
    <rPh sb="25" eb="27">
      <t>ヘンデン</t>
    </rPh>
    <rPh sb="27" eb="29">
      <t>シセツ</t>
    </rPh>
    <rPh sb="29" eb="32">
      <t>セイビヒ</t>
    </rPh>
    <rPh sb="33" eb="34">
      <t>トウ</t>
    </rPh>
    <phoneticPr fontId="1"/>
  </si>
  <si>
    <t>⑧</t>
    <phoneticPr fontId="1"/>
  </si>
  <si>
    <t>⑧バークアンドバスライドに取り組むための駐車場整備事業</t>
    <rPh sb="13" eb="14">
      <t>ト</t>
    </rPh>
    <rPh sb="15" eb="16">
      <t>ク</t>
    </rPh>
    <rPh sb="20" eb="23">
      <t>チュウシャジョウ</t>
    </rPh>
    <rPh sb="23" eb="25">
      <t>セイビ</t>
    </rPh>
    <rPh sb="25" eb="27">
      <t>ジギョウ</t>
    </rPh>
    <phoneticPr fontId="1"/>
  </si>
  <si>
    <t>観光による交通混雑解消のために行うバークアンドバスライドの駐車場整備における道路舗装費用、案内標識（駐車場内看板）設置費用等</t>
    <rPh sb="0" eb="2">
      <t>カンコウ</t>
    </rPh>
    <rPh sb="5" eb="9">
      <t>コウツウコンザツ</t>
    </rPh>
    <rPh sb="9" eb="11">
      <t>カイショウ</t>
    </rPh>
    <rPh sb="15" eb="16">
      <t>オコナ</t>
    </rPh>
    <rPh sb="29" eb="32">
      <t>チュウシャジョウ</t>
    </rPh>
    <rPh sb="32" eb="34">
      <t>セイビ</t>
    </rPh>
    <rPh sb="38" eb="40">
      <t>ドウロ</t>
    </rPh>
    <rPh sb="40" eb="42">
      <t>ホソウ</t>
    </rPh>
    <rPh sb="42" eb="44">
      <t>ヒヨウ</t>
    </rPh>
    <rPh sb="45" eb="47">
      <t>アンナイ</t>
    </rPh>
    <rPh sb="47" eb="49">
      <t>ヒョウシキ</t>
    </rPh>
    <rPh sb="50" eb="53">
      <t>チュウシャジョウ</t>
    </rPh>
    <rPh sb="53" eb="54">
      <t>ナイ</t>
    </rPh>
    <rPh sb="54" eb="56">
      <t>カンバン</t>
    </rPh>
    <rPh sb="57" eb="59">
      <t>セッチ</t>
    </rPh>
    <rPh sb="59" eb="61">
      <t>ヒヨウ</t>
    </rPh>
    <phoneticPr fontId="2"/>
  </si>
  <si>
    <t>貸切バス関係</t>
    <rPh sb="0" eb="2">
      <t>カシキリ</t>
    </rPh>
    <rPh sb="4" eb="6">
      <t>カンケイ</t>
    </rPh>
    <phoneticPr fontId="1"/>
  </si>
  <si>
    <t>プロモーションに要する経費（企画・デザイン・広告・印刷・販売手数料の経費）（※）</t>
    <rPh sb="8" eb="9">
      <t>ヨウ</t>
    </rPh>
    <rPh sb="11" eb="13">
      <t>ケイヒ</t>
    </rPh>
    <rPh sb="14" eb="16">
      <t>キカク</t>
    </rPh>
    <rPh sb="22" eb="24">
      <t>コウコク</t>
    </rPh>
    <rPh sb="25" eb="27">
      <t>インサツ</t>
    </rPh>
    <rPh sb="28" eb="30">
      <t>ハンバイ</t>
    </rPh>
    <rPh sb="30" eb="33">
      <t>テスウリョウ</t>
    </rPh>
    <rPh sb="34" eb="36">
      <t>ケイヒ</t>
    </rPh>
    <phoneticPr fontId="2"/>
  </si>
  <si>
    <t>④地域と調整の上行う、観光需要にあわせた実証運行事業</t>
    <rPh sb="1" eb="3">
      <t>チイキ</t>
    </rPh>
    <rPh sb="4" eb="6">
      <t>チョウセイ</t>
    </rPh>
    <rPh sb="7" eb="8">
      <t>ウエ</t>
    </rPh>
    <rPh sb="8" eb="9">
      <t>オコナ</t>
    </rPh>
    <rPh sb="11" eb="13">
      <t>カンコウ</t>
    </rPh>
    <rPh sb="13" eb="15">
      <t>ジュヨウ</t>
    </rPh>
    <rPh sb="20" eb="22">
      <t>ジッショウ</t>
    </rPh>
    <rPh sb="22" eb="24">
      <t>ウンコウ</t>
    </rPh>
    <rPh sb="24" eb="26">
      <t>ジギョウ</t>
    </rPh>
    <phoneticPr fontId="2"/>
  </si>
  <si>
    <t>宿泊施設等と連携して造成する新規ツアー等の実証運行に要する経費 等</t>
    <rPh sb="0" eb="2">
      <t>シュクハク</t>
    </rPh>
    <rPh sb="2" eb="4">
      <t>シセツ</t>
    </rPh>
    <rPh sb="4" eb="5">
      <t>トウ</t>
    </rPh>
    <rPh sb="6" eb="8">
      <t>レンケイ</t>
    </rPh>
    <rPh sb="10" eb="12">
      <t>ゾウセイ</t>
    </rPh>
    <rPh sb="14" eb="16">
      <t>シンキ</t>
    </rPh>
    <rPh sb="19" eb="20">
      <t>トウ</t>
    </rPh>
    <rPh sb="21" eb="23">
      <t>ジッショウ</t>
    </rPh>
    <rPh sb="23" eb="25">
      <t>ウンコウ</t>
    </rPh>
    <rPh sb="24" eb="25">
      <t>イ</t>
    </rPh>
    <rPh sb="26" eb="27">
      <t>ヨウ</t>
    </rPh>
    <rPh sb="29" eb="31">
      <t>ケイヒ</t>
    </rPh>
    <rPh sb="32" eb="33">
      <t>トウ</t>
    </rPh>
    <phoneticPr fontId="2"/>
  </si>
  <si>
    <t>⑤</t>
    <phoneticPr fontId="1"/>
  </si>
  <si>
    <t>⑤利便性向上のためのバス車内及び乗り場整備事業</t>
    <rPh sb="1" eb="3">
      <t>リベン</t>
    </rPh>
    <rPh sb="3" eb="4">
      <t>セイ</t>
    </rPh>
    <rPh sb="4" eb="6">
      <t>コウジョウ</t>
    </rPh>
    <rPh sb="12" eb="14">
      <t>シャナイ</t>
    </rPh>
    <rPh sb="14" eb="15">
      <t>オヨ</t>
    </rPh>
    <rPh sb="16" eb="17">
      <t>ノ</t>
    </rPh>
    <rPh sb="18" eb="19">
      <t>バ</t>
    </rPh>
    <rPh sb="19" eb="21">
      <t>セイビ</t>
    </rPh>
    <rPh sb="21" eb="23">
      <t>ジギョウ</t>
    </rPh>
    <phoneticPr fontId="1"/>
  </si>
  <si>
    <t>観光目的のために行う案内表示の掲示、トイレ・休憩スペースの改修費用、wi-fi整備等</t>
    <rPh sb="0" eb="2">
      <t>カンコウ</t>
    </rPh>
    <rPh sb="2" eb="4">
      <t>モクテキ</t>
    </rPh>
    <rPh sb="8" eb="9">
      <t>オコナ</t>
    </rPh>
    <rPh sb="10" eb="12">
      <t>アンナイ</t>
    </rPh>
    <rPh sb="12" eb="14">
      <t>ヒョウジ</t>
    </rPh>
    <rPh sb="15" eb="17">
      <t>ケイジ</t>
    </rPh>
    <rPh sb="22" eb="24">
      <t>キュウケイ</t>
    </rPh>
    <rPh sb="29" eb="31">
      <t>カイシュウ</t>
    </rPh>
    <rPh sb="31" eb="33">
      <t>ヒヨウ</t>
    </rPh>
    <phoneticPr fontId="2"/>
  </si>
  <si>
    <t>⑥</t>
    <phoneticPr fontId="1"/>
  </si>
  <si>
    <t>⑥観光地の高付加価値化に資する先進的なバスの導入・整備事業</t>
  </si>
  <si>
    <t>⑦</t>
    <phoneticPr fontId="1"/>
  </si>
  <si>
    <t>⑦バークアンドバスライドに取り組むための駐車場整備事業</t>
    <rPh sb="25" eb="27">
      <t>ジギョウ</t>
    </rPh>
    <phoneticPr fontId="1"/>
  </si>
  <si>
    <t>観光による交通混雑解消のために行うバークアンドバスライドの駐車場整備における道路舗装費用、案内標識（駐車場内看板）設置費用等</t>
    <rPh sb="0" eb="2">
      <t>カンコウ</t>
    </rPh>
    <rPh sb="5" eb="9">
      <t>コウツウコンザツ</t>
    </rPh>
    <rPh sb="9" eb="11">
      <t>カイショウ</t>
    </rPh>
    <rPh sb="15" eb="16">
      <t>オコナ</t>
    </rPh>
    <rPh sb="29" eb="32">
      <t>チュウシャジョウ</t>
    </rPh>
    <rPh sb="32" eb="34">
      <t>セイビ</t>
    </rPh>
    <rPh sb="38" eb="40">
      <t>ドウロ</t>
    </rPh>
    <rPh sb="40" eb="42">
      <t>ホソウ</t>
    </rPh>
    <rPh sb="42" eb="44">
      <t>ヒヨウ</t>
    </rPh>
    <rPh sb="45" eb="47">
      <t>アンナイ</t>
    </rPh>
    <rPh sb="47" eb="49">
      <t>ヒョウシキ</t>
    </rPh>
    <rPh sb="57" eb="59">
      <t>セッチ</t>
    </rPh>
    <rPh sb="59" eb="61">
      <t>ヒヨウ</t>
    </rPh>
    <rPh sb="61" eb="62">
      <t>ナド</t>
    </rPh>
    <phoneticPr fontId="2"/>
  </si>
  <si>
    <t>タクシー関係</t>
    <rPh sb="4" eb="6">
      <t>カンケイ</t>
    </rPh>
    <phoneticPr fontId="1"/>
  </si>
  <si>
    <t>タクシーを活用した観光イベント開催経費（企画・デザイン・広告・印刷・販売手数料の経費）（※）</t>
    <rPh sb="5" eb="7">
      <t>カツヨウ</t>
    </rPh>
    <rPh sb="9" eb="11">
      <t>カンコウ</t>
    </rPh>
    <rPh sb="15" eb="17">
      <t>カイサイ</t>
    </rPh>
    <rPh sb="17" eb="19">
      <t>ケイヒ</t>
    </rPh>
    <phoneticPr fontId="2"/>
  </si>
  <si>
    <t>公共交通の利用促進に資するグッズに要する経費（景品除く）</t>
  </si>
  <si>
    <t>③イベント開催や誘客のための車両整備事業</t>
    <rPh sb="5" eb="7">
      <t>カイサイ</t>
    </rPh>
    <rPh sb="8" eb="10">
      <t>ユウキャク</t>
    </rPh>
    <rPh sb="14" eb="16">
      <t>シャリョウ</t>
    </rPh>
    <rPh sb="16" eb="18">
      <t>セイビ</t>
    </rPh>
    <rPh sb="18" eb="20">
      <t>ジギョウ</t>
    </rPh>
    <phoneticPr fontId="1"/>
  </si>
  <si>
    <t>イベント運行用のタクシーラッピングにかかる費用</t>
    <rPh sb="4" eb="6">
      <t>ウンコウ</t>
    </rPh>
    <rPh sb="6" eb="7">
      <t>ヨウ</t>
    </rPh>
    <rPh sb="21" eb="23">
      <t>ヒヨウ</t>
    </rPh>
    <phoneticPr fontId="2"/>
  </si>
  <si>
    <t>車内情報提供環境の整備等</t>
    <rPh sb="0" eb="2">
      <t>シャナイ</t>
    </rPh>
    <rPh sb="2" eb="4">
      <t>ジョウホウ</t>
    </rPh>
    <rPh sb="4" eb="6">
      <t>テイキョウ</t>
    </rPh>
    <rPh sb="6" eb="8">
      <t>カンキョウ</t>
    </rPh>
    <rPh sb="9" eb="11">
      <t>セイビ</t>
    </rPh>
    <rPh sb="11" eb="12">
      <t>トウ</t>
    </rPh>
    <phoneticPr fontId="2"/>
  </si>
  <si>
    <t>宿泊施設等と連携して行うタクシーを活用した貸切型ツアーの実証経費</t>
    <rPh sb="0" eb="2">
      <t>シュクハク</t>
    </rPh>
    <rPh sb="2" eb="4">
      <t>シセツ</t>
    </rPh>
    <rPh sb="4" eb="5">
      <t>トウ</t>
    </rPh>
    <rPh sb="6" eb="8">
      <t>レンケイ</t>
    </rPh>
    <rPh sb="10" eb="11">
      <t>オコナ</t>
    </rPh>
    <rPh sb="17" eb="19">
      <t>カツヨウ</t>
    </rPh>
    <rPh sb="21" eb="23">
      <t>カシキリ</t>
    </rPh>
    <rPh sb="23" eb="24">
      <t>ガタ</t>
    </rPh>
    <rPh sb="28" eb="30">
      <t>ジッショウ</t>
    </rPh>
    <rPh sb="30" eb="32">
      <t>ケイヒ</t>
    </rPh>
    <phoneticPr fontId="2"/>
  </si>
  <si>
    <t>駅等と観光拠点等を結ぶ定額制運賃によるタクシー実証運行経費等</t>
    <rPh sb="0" eb="1">
      <t>エキ</t>
    </rPh>
    <rPh sb="1" eb="2">
      <t>トウ</t>
    </rPh>
    <rPh sb="3" eb="5">
      <t>カンコウ</t>
    </rPh>
    <rPh sb="5" eb="7">
      <t>キョテン</t>
    </rPh>
    <rPh sb="7" eb="8">
      <t>トウ</t>
    </rPh>
    <rPh sb="9" eb="10">
      <t>ムス</t>
    </rPh>
    <rPh sb="11" eb="14">
      <t>テイガクセイ</t>
    </rPh>
    <rPh sb="14" eb="16">
      <t>ウンチン</t>
    </rPh>
    <rPh sb="23" eb="25">
      <t>ジッショウ</t>
    </rPh>
    <rPh sb="25" eb="27">
      <t>ウンコウ</t>
    </rPh>
    <rPh sb="27" eb="29">
      <t>ケイヒ</t>
    </rPh>
    <rPh sb="29" eb="30">
      <t>トウ</t>
    </rPh>
    <phoneticPr fontId="2"/>
  </si>
  <si>
    <t>⑤観光地の高付加価値化に資する先進的なタクシーの導入・整備事業</t>
  </si>
  <si>
    <t>観光資源となるようなタクシー（例：レトロタクシー）の導入費用</t>
  </si>
  <si>
    <t>EVタクシーの導入費用（車両導入費、充電・蓄電・発電・変電施設整備費　等）</t>
    <rPh sb="7" eb="9">
      <t>ドウニュウ</t>
    </rPh>
    <rPh sb="9" eb="11">
      <t>ヒヨウ</t>
    </rPh>
    <rPh sb="12" eb="14">
      <t>シャリョウ</t>
    </rPh>
    <rPh sb="14" eb="17">
      <t>ドウニュウヒ</t>
    </rPh>
    <rPh sb="18" eb="20">
      <t>ジュウデン</t>
    </rPh>
    <rPh sb="21" eb="23">
      <t>チクデン</t>
    </rPh>
    <rPh sb="24" eb="26">
      <t>ハツデン</t>
    </rPh>
    <rPh sb="27" eb="29">
      <t>ヘンデン</t>
    </rPh>
    <rPh sb="29" eb="31">
      <t>シセツ</t>
    </rPh>
    <rPh sb="31" eb="34">
      <t>セイビヒ</t>
    </rPh>
    <rPh sb="35" eb="36">
      <t>トウ</t>
    </rPh>
    <phoneticPr fontId="1"/>
  </si>
  <si>
    <t>鉄軌道関係</t>
    <rPh sb="0" eb="5">
      <t>テツキドウカンケイ</t>
    </rPh>
    <phoneticPr fontId="1"/>
  </si>
  <si>
    <t>鉄軌道を活用した観光イベント開催経費（企画・デザイン・広告・印刷・販売手数料の経費）（※）</t>
    <rPh sb="0" eb="1">
      <t>テツ</t>
    </rPh>
    <rPh sb="1" eb="3">
      <t>キドウ</t>
    </rPh>
    <phoneticPr fontId="2"/>
  </si>
  <si>
    <t>企画乗車券の造成、プロモーションに要する経費（企画・デザイン・広告・印刷・販売手数料の経費）（※）</t>
    <rPh sb="0" eb="2">
      <t>キカク</t>
    </rPh>
    <rPh sb="2" eb="5">
      <t>ジョウシャケン</t>
    </rPh>
    <rPh sb="6" eb="8">
      <t>ゾウセイ</t>
    </rPh>
    <rPh sb="17" eb="18">
      <t>ヨウ</t>
    </rPh>
    <rPh sb="20" eb="22">
      <t>ケイヒ</t>
    </rPh>
    <rPh sb="23" eb="25">
      <t>キカク</t>
    </rPh>
    <rPh sb="31" eb="33">
      <t>コウコク</t>
    </rPh>
    <rPh sb="34" eb="36">
      <t>インサツ</t>
    </rPh>
    <rPh sb="37" eb="39">
      <t>ハンバイ</t>
    </rPh>
    <rPh sb="39" eb="42">
      <t>テスウリョウ</t>
    </rPh>
    <rPh sb="43" eb="45">
      <t>ケイヒ</t>
    </rPh>
    <phoneticPr fontId="2"/>
  </si>
  <si>
    <t>③観光のための車両・駅施設改修事業</t>
    <rPh sb="1" eb="3">
      <t>カンコウ</t>
    </rPh>
    <rPh sb="7" eb="9">
      <t>シャリョウ</t>
    </rPh>
    <rPh sb="10" eb="11">
      <t>エキ</t>
    </rPh>
    <rPh sb="11" eb="13">
      <t>シセツ</t>
    </rPh>
    <rPh sb="13" eb="15">
      <t>カイシュウ</t>
    </rPh>
    <rPh sb="15" eb="17">
      <t>ジギョウ</t>
    </rPh>
    <phoneticPr fontId="1"/>
  </si>
  <si>
    <t>観光目的にかかる列車の導入経費（購入、改造、運搬費）、観光イベントに関連する駅・トイレ・荷物置き場・その他観光客の来訪に資する施設整備</t>
    <rPh sb="0" eb="2">
      <t>カンコウ</t>
    </rPh>
    <rPh sb="2" eb="4">
      <t>モクテキ</t>
    </rPh>
    <rPh sb="8" eb="10">
      <t>レッシャ</t>
    </rPh>
    <rPh sb="11" eb="13">
      <t>ドウニュウ</t>
    </rPh>
    <rPh sb="13" eb="15">
      <t>ケイヒ</t>
    </rPh>
    <rPh sb="16" eb="18">
      <t>コウニュウ</t>
    </rPh>
    <rPh sb="19" eb="21">
      <t>カイゾウ</t>
    </rPh>
    <rPh sb="22" eb="25">
      <t>ウンパンヒ</t>
    </rPh>
    <rPh sb="27" eb="29">
      <t>カンコウ</t>
    </rPh>
    <rPh sb="34" eb="36">
      <t>カンレン</t>
    </rPh>
    <rPh sb="38" eb="39">
      <t>エキ</t>
    </rPh>
    <rPh sb="44" eb="47">
      <t>ニモツオ</t>
    </rPh>
    <rPh sb="48" eb="49">
      <t>バ</t>
    </rPh>
    <rPh sb="52" eb="53">
      <t>タ</t>
    </rPh>
    <rPh sb="53" eb="56">
      <t>カンコウキャク</t>
    </rPh>
    <rPh sb="57" eb="59">
      <t>ライホウ</t>
    </rPh>
    <rPh sb="60" eb="61">
      <t>シ</t>
    </rPh>
    <rPh sb="63" eb="65">
      <t>シセツ</t>
    </rPh>
    <rPh sb="65" eb="67">
      <t>セイビ</t>
    </rPh>
    <phoneticPr fontId="2"/>
  </si>
  <si>
    <t>④観光目的で行う、イベント運行・増便等についての実証運行事業</t>
    <rPh sb="1" eb="3">
      <t>カンコウ</t>
    </rPh>
    <rPh sb="3" eb="5">
      <t>モクテキ</t>
    </rPh>
    <rPh sb="6" eb="7">
      <t>オコナ</t>
    </rPh>
    <rPh sb="13" eb="15">
      <t>ウンコウ</t>
    </rPh>
    <rPh sb="16" eb="18">
      <t>ゾウビン</t>
    </rPh>
    <rPh sb="18" eb="19">
      <t>トウ</t>
    </rPh>
    <rPh sb="24" eb="26">
      <t>ジッショウ</t>
    </rPh>
    <rPh sb="26" eb="28">
      <t>ウンコウ</t>
    </rPh>
    <rPh sb="28" eb="30">
      <t>ジギョウ</t>
    </rPh>
    <phoneticPr fontId="2"/>
  </si>
  <si>
    <t>上記観光事業等と連携した運行経費</t>
    <rPh sb="12" eb="14">
      <t>ウンコウ</t>
    </rPh>
    <rPh sb="14" eb="16">
      <t>ケイヒ</t>
    </rPh>
    <phoneticPr fontId="8"/>
  </si>
  <si>
    <t>⑤受入環境向上のための鉄軌道施設整備事業</t>
    <rPh sb="1" eb="3">
      <t>ウケイレ</t>
    </rPh>
    <rPh sb="3" eb="5">
      <t>カンキョウ</t>
    </rPh>
    <rPh sb="5" eb="7">
      <t>コウジョウ</t>
    </rPh>
    <rPh sb="11" eb="12">
      <t>テツ</t>
    </rPh>
    <rPh sb="12" eb="14">
      <t>キドウ</t>
    </rPh>
    <rPh sb="14" eb="16">
      <t>シセツ</t>
    </rPh>
    <rPh sb="16" eb="18">
      <t>セイビ</t>
    </rPh>
    <rPh sb="18" eb="20">
      <t>ジギョウ</t>
    </rPh>
    <phoneticPr fontId="2"/>
  </si>
  <si>
    <t>鉄軌道の受入環境向上のための、案内表示の掲示、トイレ・休憩スペースの改修　等</t>
    <rPh sb="0" eb="1">
      <t>テツ</t>
    </rPh>
    <rPh sb="1" eb="3">
      <t>キドウ</t>
    </rPh>
    <rPh sb="4" eb="6">
      <t>ウケイレ</t>
    </rPh>
    <rPh sb="6" eb="8">
      <t>カンキョウ</t>
    </rPh>
    <rPh sb="8" eb="10">
      <t>コウジョウ</t>
    </rPh>
    <rPh sb="15" eb="17">
      <t>アンナイ</t>
    </rPh>
    <phoneticPr fontId="2"/>
  </si>
  <si>
    <t>海事関係</t>
    <rPh sb="0" eb="4">
      <t>カイジカンケイ</t>
    </rPh>
    <phoneticPr fontId="1"/>
  </si>
  <si>
    <t>旅客船を活用した観光イベント開催経費（企画・デザイン・広告・印刷・販売手数料の経費）（※）</t>
    <rPh sb="0" eb="3">
      <t>リョカクセン</t>
    </rPh>
    <phoneticPr fontId="2"/>
  </si>
  <si>
    <t>企画乗船券の造成・プロモーションに要する経費（企画・デザイン・広告・印刷・販売手数料の経費）（※）</t>
    <rPh sb="3" eb="4">
      <t>フネ</t>
    </rPh>
    <phoneticPr fontId="2"/>
  </si>
  <si>
    <t>③観光魅力向上のための船・旅客船ターミナル改修事業</t>
    <rPh sb="1" eb="3">
      <t>カンコウ</t>
    </rPh>
    <rPh sb="3" eb="5">
      <t>ミリョク</t>
    </rPh>
    <rPh sb="5" eb="7">
      <t>コウジョウ</t>
    </rPh>
    <rPh sb="21" eb="23">
      <t>カイシュウ</t>
    </rPh>
    <rPh sb="23" eb="25">
      <t>ジギョウ</t>
    </rPh>
    <phoneticPr fontId="1"/>
  </si>
  <si>
    <t>船体のラッピングや旅客船ターミナルの装飾等、イベント開催等に際し、観光資源としての魅力向上に資する船・旅客船ターミナルの改修費用　等</t>
    <rPh sb="0" eb="2">
      <t>センタイ</t>
    </rPh>
    <rPh sb="9" eb="12">
      <t>リョカクセン</t>
    </rPh>
    <rPh sb="18" eb="20">
      <t>ソウショク</t>
    </rPh>
    <rPh sb="20" eb="21">
      <t>トウ</t>
    </rPh>
    <rPh sb="26" eb="28">
      <t>カイサイ</t>
    </rPh>
    <rPh sb="28" eb="29">
      <t>トウ</t>
    </rPh>
    <rPh sb="30" eb="31">
      <t>サイ</t>
    </rPh>
    <rPh sb="33" eb="35">
      <t>カンコウ</t>
    </rPh>
    <rPh sb="35" eb="37">
      <t>シゲン</t>
    </rPh>
    <rPh sb="41" eb="43">
      <t>ミリョク</t>
    </rPh>
    <rPh sb="43" eb="45">
      <t>コウジョウ</t>
    </rPh>
    <rPh sb="46" eb="47">
      <t>シ</t>
    </rPh>
    <rPh sb="49" eb="50">
      <t>フネ</t>
    </rPh>
    <rPh sb="51" eb="54">
      <t>リョカクセン</t>
    </rPh>
    <rPh sb="60" eb="62">
      <t>カイシュウ</t>
    </rPh>
    <rPh sb="62" eb="64">
      <t>ヒヨウ</t>
    </rPh>
    <rPh sb="65" eb="66">
      <t>トウ</t>
    </rPh>
    <phoneticPr fontId="2"/>
  </si>
  <si>
    <t>④観光のための船舶導入事業</t>
    <rPh sb="1" eb="3">
      <t>カンコウ</t>
    </rPh>
    <rPh sb="7" eb="9">
      <t>センパク</t>
    </rPh>
    <rPh sb="9" eb="11">
      <t>ドウニュウ</t>
    </rPh>
    <rPh sb="11" eb="13">
      <t>ジギョウ</t>
    </rPh>
    <phoneticPr fontId="1"/>
  </si>
  <si>
    <t>観光目的にかかる船舶の導入経費（購入費及び建造費）</t>
    <rPh sb="8" eb="10">
      <t>センパク</t>
    </rPh>
    <rPh sb="16" eb="19">
      <t>コウニュウヒ</t>
    </rPh>
    <rPh sb="19" eb="20">
      <t>オヨ</t>
    </rPh>
    <rPh sb="21" eb="24">
      <t>ケンゾウヒ</t>
    </rPh>
    <phoneticPr fontId="1"/>
  </si>
  <si>
    <t>⑤観光目的で行う、イベント運航・増便等についての実証運航事業</t>
    <rPh sb="1" eb="3">
      <t>カンコウ</t>
    </rPh>
    <rPh sb="3" eb="5">
      <t>モクテキ</t>
    </rPh>
    <rPh sb="6" eb="7">
      <t>オコナ</t>
    </rPh>
    <rPh sb="13" eb="15">
      <t>ウンコウ</t>
    </rPh>
    <rPh sb="14" eb="15">
      <t>ワタル</t>
    </rPh>
    <rPh sb="16" eb="18">
      <t>ゾウビン</t>
    </rPh>
    <rPh sb="18" eb="19">
      <t>トウ</t>
    </rPh>
    <rPh sb="24" eb="26">
      <t>ジッショウ</t>
    </rPh>
    <rPh sb="26" eb="28">
      <t>ウンコウ</t>
    </rPh>
    <rPh sb="28" eb="30">
      <t>ジギョウ</t>
    </rPh>
    <phoneticPr fontId="2"/>
  </si>
  <si>
    <t>上記観光事業等と連携した運航経費</t>
    <rPh sb="12" eb="14">
      <t>ウンコウ</t>
    </rPh>
    <rPh sb="14" eb="16">
      <t>ケイヒ</t>
    </rPh>
    <phoneticPr fontId="2"/>
  </si>
  <si>
    <t>⑥受入環境向上のための船内・旅客船ターミナル整備事業</t>
    <rPh sb="1" eb="3">
      <t>ウケイレ</t>
    </rPh>
    <rPh sb="3" eb="5">
      <t>カンキョウ</t>
    </rPh>
    <rPh sb="5" eb="7">
      <t>コウジョウ</t>
    </rPh>
    <rPh sb="11" eb="13">
      <t>センナイ</t>
    </rPh>
    <rPh sb="14" eb="16">
      <t>リョキャク</t>
    </rPh>
    <rPh sb="16" eb="17">
      <t>セン</t>
    </rPh>
    <rPh sb="22" eb="24">
      <t>セイビ</t>
    </rPh>
    <rPh sb="24" eb="26">
      <t>ジギョウ</t>
    </rPh>
    <phoneticPr fontId="2"/>
  </si>
  <si>
    <t>船内、旅客船ターミナルの受入向上にかかる費用（案内表示の掲示、トイレ・休憩スペースの改修　等）</t>
    <rPh sb="0" eb="2">
      <t>センナイ</t>
    </rPh>
    <rPh sb="3" eb="6">
      <t>リョカクセン</t>
    </rPh>
    <rPh sb="12" eb="14">
      <t>ウケイレ</t>
    </rPh>
    <rPh sb="14" eb="16">
      <t>コウジョウ</t>
    </rPh>
    <rPh sb="20" eb="22">
      <t>ヒヨウ</t>
    </rPh>
    <rPh sb="23" eb="25">
      <t>アンナイ</t>
    </rPh>
    <rPh sb="45" eb="46">
      <t>ナド</t>
    </rPh>
    <phoneticPr fontId="2"/>
  </si>
  <si>
    <t>航空関係</t>
    <rPh sb="0" eb="4">
      <t>コウクウカンケイ</t>
    </rPh>
    <phoneticPr fontId="7"/>
  </si>
  <si>
    <t>①観光イベント事業</t>
    <rPh sb="1" eb="3">
      <t>カンコウ</t>
    </rPh>
    <rPh sb="7" eb="9">
      <t>ジギョウ</t>
    </rPh>
    <phoneticPr fontId="13"/>
  </si>
  <si>
    <t>航空機を活用した観光イベント開催経費（企画・デザイン・広告・印刷・販売手数料の経費）（※）</t>
    <rPh sb="0" eb="3">
      <t>コウクウキ</t>
    </rPh>
    <phoneticPr fontId="48"/>
  </si>
  <si>
    <t>②プロモーション事業</t>
    <rPh sb="8" eb="10">
      <t>ジギョウ</t>
    </rPh>
    <phoneticPr fontId="13"/>
  </si>
  <si>
    <t>企画乗車券の造成、プロモーションに要する経費（企画・デザイン・広告・印刷・販売手数料の経費）（※）</t>
    <rPh sb="0" eb="2">
      <t>キカク</t>
    </rPh>
    <rPh sb="2" eb="5">
      <t>ジョウシャケン</t>
    </rPh>
    <rPh sb="6" eb="8">
      <t>ゾウセイ</t>
    </rPh>
    <rPh sb="17" eb="18">
      <t>ヨウ</t>
    </rPh>
    <rPh sb="20" eb="22">
      <t>ケイヒ</t>
    </rPh>
    <rPh sb="23" eb="25">
      <t>キカク</t>
    </rPh>
    <rPh sb="31" eb="33">
      <t>コウコク</t>
    </rPh>
    <rPh sb="34" eb="36">
      <t>インサツ</t>
    </rPh>
    <rPh sb="37" eb="39">
      <t>ハンバイ</t>
    </rPh>
    <rPh sb="39" eb="42">
      <t>テスウリョウ</t>
    </rPh>
    <rPh sb="43" eb="45">
      <t>ケイヒ</t>
    </rPh>
    <phoneticPr fontId="48"/>
  </si>
  <si>
    <t>③観光魅力向上のための航空機・航空旅客ターミナル改修事業</t>
    <rPh sb="1" eb="3">
      <t>カンコウ</t>
    </rPh>
    <rPh sb="3" eb="7">
      <t>ミリョクコウジョウ</t>
    </rPh>
    <rPh sb="11" eb="14">
      <t>コウクウキ</t>
    </rPh>
    <rPh sb="15" eb="19">
      <t>コウクウリョカク</t>
    </rPh>
    <rPh sb="24" eb="26">
      <t>カイシュウ</t>
    </rPh>
    <rPh sb="26" eb="28">
      <t>ジギョウ</t>
    </rPh>
    <phoneticPr fontId="13"/>
  </si>
  <si>
    <t>航空機のラッピングや航空旅客ターミナルの装飾等、イベント開催等に際し、観光資源としての魅力向上に資する航空機・航空旅客ターミナルの改修費用、その他観光客の来訪に資する施設整備　等</t>
    <rPh sb="0" eb="3">
      <t>コウクウキ</t>
    </rPh>
    <rPh sb="10" eb="14">
      <t>コウクウリョカク</t>
    </rPh>
    <rPh sb="20" eb="22">
      <t>ソウショク</t>
    </rPh>
    <rPh sb="22" eb="23">
      <t>トウ</t>
    </rPh>
    <rPh sb="28" eb="30">
      <t>カイサイ</t>
    </rPh>
    <rPh sb="30" eb="31">
      <t>トウ</t>
    </rPh>
    <rPh sb="32" eb="33">
      <t>サイ</t>
    </rPh>
    <rPh sb="35" eb="37">
      <t>カンコウ</t>
    </rPh>
    <rPh sb="37" eb="39">
      <t>シゲン</t>
    </rPh>
    <rPh sb="43" eb="45">
      <t>ミリョク</t>
    </rPh>
    <rPh sb="45" eb="47">
      <t>コウジョウ</t>
    </rPh>
    <rPh sb="48" eb="49">
      <t>シ</t>
    </rPh>
    <rPh sb="51" eb="54">
      <t>コウクウキ</t>
    </rPh>
    <rPh sb="55" eb="57">
      <t>コウクウ</t>
    </rPh>
    <rPh sb="57" eb="59">
      <t>リョカク</t>
    </rPh>
    <rPh sb="65" eb="67">
      <t>カイシュウ</t>
    </rPh>
    <rPh sb="67" eb="69">
      <t>ヒヨウ</t>
    </rPh>
    <rPh sb="88" eb="89">
      <t>トウ</t>
    </rPh>
    <phoneticPr fontId="48"/>
  </si>
  <si>
    <t>④観光目的で行う、イベント運航・増便等についての実証運航事業</t>
  </si>
  <si>
    <t>上記観光事業等と連携した運航経費
※単に既存路線の維持を目的とするものではないこと。</t>
  </si>
  <si>
    <t>⑤受入環境向上のための機内・航空旅客ターミナル整備事業</t>
    <rPh sb="1" eb="3">
      <t>ウケイレ</t>
    </rPh>
    <rPh sb="3" eb="5">
      <t>カンキョウ</t>
    </rPh>
    <rPh sb="5" eb="7">
      <t>コウジョウ</t>
    </rPh>
    <rPh sb="11" eb="13">
      <t>キナイ</t>
    </rPh>
    <rPh sb="14" eb="16">
      <t>コウクウ</t>
    </rPh>
    <rPh sb="16" eb="18">
      <t>リョカク</t>
    </rPh>
    <rPh sb="23" eb="25">
      <t>セイビ</t>
    </rPh>
    <rPh sb="25" eb="27">
      <t>ジギョウ</t>
    </rPh>
    <phoneticPr fontId="48"/>
  </si>
  <si>
    <t>機内・航空旅客ターミナルの受入向上にかかる費用（案内表示の掲示、トイレ・休憩スペースの改修　等）</t>
    <rPh sb="0" eb="2">
      <t>キナイ</t>
    </rPh>
    <rPh sb="3" eb="5">
      <t>コウクウ</t>
    </rPh>
    <rPh sb="5" eb="7">
      <t>リョカク</t>
    </rPh>
    <rPh sb="13" eb="15">
      <t>ウケイレ</t>
    </rPh>
    <rPh sb="15" eb="17">
      <t>コウジョウ</t>
    </rPh>
    <rPh sb="21" eb="23">
      <t>ヒヨウ</t>
    </rPh>
    <rPh sb="24" eb="26">
      <t>アンナイ</t>
    </rPh>
    <rPh sb="46" eb="47">
      <t>ナド</t>
    </rPh>
    <phoneticPr fontId="48"/>
  </si>
  <si>
    <t>大項目用</t>
    <rPh sb="0" eb="3">
      <t>ダイコウモク</t>
    </rPh>
    <rPh sb="3" eb="4">
      <t>ヨウ</t>
    </rPh>
    <phoneticPr fontId="1"/>
  </si>
  <si>
    <t>補助人件費</t>
  </si>
  <si>
    <t>委託・外注費</t>
  </si>
  <si>
    <t>謝金・旅費</t>
  </si>
  <si>
    <t>その他本事業に直接要する諸経費</t>
  </si>
  <si>
    <t>整備費</t>
    <rPh sb="0" eb="3">
      <t>セイビヒ</t>
    </rPh>
    <phoneticPr fontId="13"/>
  </si>
  <si>
    <t>委託・外注費</t>
    <phoneticPr fontId="13"/>
  </si>
  <si>
    <t>その他本事業に直接要する諸経費</t>
    <phoneticPr fontId="13"/>
  </si>
  <si>
    <t>工事費</t>
  </si>
  <si>
    <t>工事関連費</t>
  </si>
  <si>
    <t>交通事業運行費</t>
  </si>
  <si>
    <t>車両購入費</t>
    <phoneticPr fontId="7"/>
  </si>
  <si>
    <t>整備費</t>
    <rPh sb="0" eb="3">
      <t>セイビヒ</t>
    </rPh>
    <phoneticPr fontId="7"/>
  </si>
  <si>
    <t>委託・外注費</t>
    <phoneticPr fontId="7"/>
  </si>
  <si>
    <t>その他本事業に直接要する諸経費</t>
    <phoneticPr fontId="7"/>
  </si>
  <si>
    <t>車両購入費</t>
  </si>
  <si>
    <t>整備費</t>
    <phoneticPr fontId="7"/>
  </si>
  <si>
    <t>整備費</t>
  </si>
  <si>
    <t>工事費</t>
    <phoneticPr fontId="7"/>
  </si>
  <si>
    <t>工事関連費</t>
    <phoneticPr fontId="7"/>
  </si>
  <si>
    <t>船舶購入費</t>
    <rPh sb="0" eb="2">
      <t>センパク</t>
    </rPh>
    <rPh sb="2" eb="4">
      <t>コウニュウ</t>
    </rPh>
    <rPh sb="4" eb="5">
      <t>ヒ</t>
    </rPh>
    <phoneticPr fontId="7"/>
  </si>
  <si>
    <t>交通事業運行費</t>
    <rPh sb="4" eb="6">
      <t>ウンコウ</t>
    </rPh>
    <rPh sb="6" eb="7">
      <t>ヒ</t>
    </rPh>
    <phoneticPr fontId="1"/>
  </si>
  <si>
    <t>様式２(R5交通・観光連携型事業ver.1)</t>
    <rPh sb="0" eb="2">
      <t>ヨウシキ</t>
    </rPh>
    <rPh sb="6" eb="8">
      <t>コウツウ</t>
    </rPh>
    <phoneticPr fontId="1"/>
  </si>
  <si>
    <t>補助金申請見込額関係資料</t>
    <rPh sb="0" eb="8">
      <t>ホジョキンシンセイミコミガク</t>
    </rPh>
    <rPh sb="8" eb="10">
      <t>カンケイ</t>
    </rPh>
    <rPh sb="10" eb="12">
      <t>シリョウ</t>
    </rPh>
    <phoneticPr fontId="1"/>
  </si>
  <si>
    <t>補助事業者名</t>
    <rPh sb="0" eb="2">
      <t>ホジョ</t>
    </rPh>
    <rPh sb="2" eb="5">
      <t>ジギョウシャ</t>
    </rPh>
    <rPh sb="5" eb="6">
      <t>メイ</t>
    </rPh>
    <phoneticPr fontId="1"/>
  </si>
  <si>
    <t>※黄色のセルにご入力ください</t>
    <rPh sb="1" eb="3">
      <t>キイロ</t>
    </rPh>
    <rPh sb="8" eb="10">
      <t>ニュウリョク</t>
    </rPh>
    <phoneticPr fontId="1"/>
  </si>
  <si>
    <t>①補助申請見込額</t>
    <rPh sb="1" eb="3">
      <t>ホジョ</t>
    </rPh>
    <rPh sb="3" eb="5">
      <t>シンセイ</t>
    </rPh>
    <rPh sb="5" eb="8">
      <t>ミコミガク</t>
    </rPh>
    <phoneticPr fontId="1"/>
  </si>
  <si>
    <t>円</t>
    <rPh sb="0" eb="1">
      <t>エン</t>
    </rPh>
    <phoneticPr fontId="1"/>
  </si>
  <si>
    <t>②事業に要する費用</t>
    <rPh sb="1" eb="3">
      <t>ジギョウ</t>
    </rPh>
    <rPh sb="4" eb="5">
      <t>ヨウ</t>
    </rPh>
    <rPh sb="7" eb="9">
      <t>ヒヨウ</t>
    </rPh>
    <phoneticPr fontId="1"/>
  </si>
  <si>
    <t>（円）</t>
    <rPh sb="1" eb="2">
      <t>エン</t>
    </rPh>
    <phoneticPr fontId="1"/>
  </si>
  <si>
    <t>補助対象メニュー</t>
    <rPh sb="0" eb="2">
      <t>ホジョ</t>
    </rPh>
    <rPh sb="2" eb="4">
      <t>タイショウ</t>
    </rPh>
    <phoneticPr fontId="1"/>
  </si>
  <si>
    <t>補助上限額</t>
    <rPh sb="0" eb="2">
      <t>ホジョ</t>
    </rPh>
    <rPh sb="2" eb="5">
      <t>ジョウゲンガク</t>
    </rPh>
    <phoneticPr fontId="1"/>
  </si>
  <si>
    <t>補助金合計額</t>
    <rPh sb="0" eb="2">
      <t>ホジョ</t>
    </rPh>
    <rPh sb="2" eb="3">
      <t>キン</t>
    </rPh>
    <rPh sb="3" eb="5">
      <t>ゴウケイ</t>
    </rPh>
    <rPh sb="5" eb="6">
      <t>ガク</t>
    </rPh>
    <phoneticPr fontId="1"/>
  </si>
  <si>
    <t>補助対象経費</t>
    <rPh sb="0" eb="2">
      <t>ホジョ</t>
    </rPh>
    <rPh sb="2" eb="4">
      <t>タイショウ</t>
    </rPh>
    <rPh sb="4" eb="6">
      <t>ケイヒ</t>
    </rPh>
    <phoneticPr fontId="1"/>
  </si>
  <si>
    <t>自己資金</t>
    <rPh sb="0" eb="4">
      <t>ジコシキン</t>
    </rPh>
    <phoneticPr fontId="1"/>
  </si>
  <si>
    <t>予測収入</t>
    <rPh sb="0" eb="2">
      <t>ヨソク</t>
    </rPh>
    <rPh sb="2" eb="4">
      <t>シュウニュウ</t>
    </rPh>
    <phoneticPr fontId="1"/>
  </si>
  <si>
    <t>合計</t>
    <rPh sb="0" eb="2">
      <t>ゴウケイ</t>
    </rPh>
    <phoneticPr fontId="1"/>
  </si>
  <si>
    <t>詳細費目①</t>
    <rPh sb="0" eb="2">
      <t>ショウサイ</t>
    </rPh>
    <rPh sb="2" eb="4">
      <t>ヒモク</t>
    </rPh>
    <phoneticPr fontId="1"/>
  </si>
  <si>
    <t>詳細費目②</t>
    <rPh sb="0" eb="4">
      <t>ショウサイヒモク</t>
    </rPh>
    <phoneticPr fontId="1"/>
  </si>
  <si>
    <t>詳細費目別補助額</t>
    <rPh sb="0" eb="5">
      <t>ショウサイヒモクベツ</t>
    </rPh>
    <rPh sb="5" eb="8">
      <t>ホジョガク</t>
    </rPh>
    <phoneticPr fontId="1"/>
  </si>
  <si>
    <t>詳細費目内訳①</t>
    <rPh sb="0" eb="4">
      <t>ショウサイヒモク</t>
    </rPh>
    <rPh sb="4" eb="6">
      <t>ウチワケ</t>
    </rPh>
    <phoneticPr fontId="1"/>
  </si>
  <si>
    <t>補助対象経費</t>
    <rPh sb="0" eb="6">
      <t>ホジョタイショウケイヒ</t>
    </rPh>
    <phoneticPr fontId="1"/>
  </si>
  <si>
    <t>補助金額</t>
    <rPh sb="0" eb="2">
      <t>ホジョ</t>
    </rPh>
    <rPh sb="2" eb="4">
      <t>キンガク</t>
    </rPh>
    <phoneticPr fontId="1"/>
  </si>
  <si>
    <t>詳細費目内訳②</t>
    <rPh sb="0" eb="2">
      <t>ショウサイ</t>
    </rPh>
    <rPh sb="2" eb="4">
      <t>ヒモク</t>
    </rPh>
    <rPh sb="4" eb="6">
      <t>ウチワケ</t>
    </rPh>
    <phoneticPr fontId="1"/>
  </si>
  <si>
    <t>※補助率は補助対象経費に対して1/2補助</t>
    <rPh sb="1" eb="3">
      <t>ホジョ</t>
    </rPh>
    <rPh sb="3" eb="4">
      <t>リツ</t>
    </rPh>
    <rPh sb="5" eb="11">
      <t>ホジョタイショウケイヒ</t>
    </rPh>
    <rPh sb="12" eb="13">
      <t>タイ</t>
    </rPh>
    <rPh sb="18" eb="20">
      <t>ホジョ</t>
    </rPh>
    <phoneticPr fontId="1"/>
  </si>
  <si>
    <t>※詳細費目内訳のうち（※）が付されているものは、当該補助対象経費が１００万円以下の部分については定額補助とします。</t>
    <rPh sb="1" eb="3">
      <t>ショウサイ</t>
    </rPh>
    <rPh sb="3" eb="5">
      <t>ヒモク</t>
    </rPh>
    <rPh sb="5" eb="7">
      <t>ウチワケ</t>
    </rPh>
    <rPh sb="48" eb="50">
      <t>テイガク</t>
    </rPh>
    <phoneticPr fontId="1"/>
  </si>
  <si>
    <t>②-1 積算根拠</t>
    <rPh sb="4" eb="6">
      <t>セキサン</t>
    </rPh>
    <rPh sb="6" eb="8">
      <t>コンキョ</t>
    </rPh>
    <phoneticPr fontId="1"/>
  </si>
  <si>
    <t>詳細費目</t>
    <rPh sb="0" eb="4">
      <t>ショウサイヒモク</t>
    </rPh>
    <phoneticPr fontId="1"/>
  </si>
  <si>
    <t>事業実施内容（具体的に記載）</t>
    <rPh sb="0" eb="4">
      <t>ジギョウジッシ</t>
    </rPh>
    <rPh sb="4" eb="6">
      <t>ナイヨウ</t>
    </rPh>
    <rPh sb="7" eb="10">
      <t>グタイテキ</t>
    </rPh>
    <rPh sb="11" eb="13">
      <t>キサイ</t>
    </rPh>
    <phoneticPr fontId="2"/>
  </si>
  <si>
    <t>金額</t>
    <rPh sb="0" eb="2">
      <t>キンガク</t>
    </rPh>
    <phoneticPr fontId="2"/>
  </si>
  <si>
    <t>算出根拠のエラー（表示されている場合、誤りがあります）</t>
    <rPh sb="0" eb="4">
      <t>サンシュツコンキョ</t>
    </rPh>
    <rPh sb="9" eb="11">
      <t>ヒョウジ</t>
    </rPh>
    <rPh sb="16" eb="18">
      <t>バアイ</t>
    </rPh>
    <rPh sb="19" eb="20">
      <t>アヤマ</t>
    </rPh>
    <phoneticPr fontId="1"/>
  </si>
  <si>
    <t>公共交通利用促進PRの為の頒布用グッズ製作費</t>
    <phoneticPr fontId="1"/>
  </si>
  <si>
    <t>発車式開催のためのアルバイト費用</t>
    <phoneticPr fontId="1"/>
  </si>
  <si>
    <t>合計額</t>
    <rPh sb="0" eb="2">
      <t>ゴウケイ</t>
    </rPh>
    <rPh sb="2" eb="3">
      <t>ガク</t>
    </rPh>
    <phoneticPr fontId="2"/>
  </si>
  <si>
    <t>②-2 EV車両の導入経費詳細</t>
    <rPh sb="6" eb="8">
      <t>シャリョウ</t>
    </rPh>
    <rPh sb="9" eb="13">
      <t>ドウニュウケイヒ</t>
    </rPh>
    <rPh sb="13" eb="15">
      <t>ショウサイ</t>
    </rPh>
    <phoneticPr fontId="1"/>
  </si>
  <si>
    <t>車両区分</t>
    <rPh sb="0" eb="4">
      <t>シャリョウクブン</t>
    </rPh>
    <phoneticPr fontId="1"/>
  </si>
  <si>
    <t>車両の購入経費</t>
    <rPh sb="0" eb="2">
      <t>シャリョウ</t>
    </rPh>
    <rPh sb="3" eb="5">
      <t>コウニュウ</t>
    </rPh>
    <rPh sb="5" eb="7">
      <t>ケイヒ</t>
    </rPh>
    <phoneticPr fontId="1"/>
  </si>
  <si>
    <t>台数</t>
    <rPh sb="0" eb="2">
      <t>ダイスウ</t>
    </rPh>
    <phoneticPr fontId="1"/>
  </si>
  <si>
    <t>単価</t>
    <rPh sb="0" eb="2">
      <t>タンカ</t>
    </rPh>
    <phoneticPr fontId="1"/>
  </si>
  <si>
    <t>合計額</t>
    <rPh sb="0" eb="3">
      <t>ゴウケイガク</t>
    </rPh>
    <phoneticPr fontId="1"/>
  </si>
  <si>
    <t>②-3 EV車両の導入に伴う充電発電設備等の導入経費</t>
    <rPh sb="6" eb="8">
      <t>シャリョウ</t>
    </rPh>
    <rPh sb="9" eb="11">
      <t>ドウニュウ</t>
    </rPh>
    <rPh sb="12" eb="13">
      <t>トモナ</t>
    </rPh>
    <rPh sb="14" eb="16">
      <t>ジュウデン</t>
    </rPh>
    <rPh sb="16" eb="18">
      <t>ハツデン</t>
    </rPh>
    <rPh sb="18" eb="20">
      <t>セツビ</t>
    </rPh>
    <rPh sb="20" eb="21">
      <t>トウ</t>
    </rPh>
    <rPh sb="22" eb="24">
      <t>ドウニュウ</t>
    </rPh>
    <rPh sb="24" eb="26">
      <t>ケイヒ</t>
    </rPh>
    <phoneticPr fontId="1"/>
  </si>
  <si>
    <t>導入経費等</t>
    <rPh sb="0" eb="5">
      <t>ドウニュウケイヒトウ</t>
    </rPh>
    <phoneticPr fontId="1"/>
  </si>
  <si>
    <t>充電設備の導入等</t>
    <phoneticPr fontId="1"/>
  </si>
  <si>
    <t>発電・蓄電・変電設備の導入等</t>
    <phoneticPr fontId="1"/>
  </si>
  <si>
    <t>合計額</t>
    <rPh sb="0" eb="2">
      <t>ゴウケイ</t>
    </rPh>
    <rPh sb="2" eb="3">
      <t>ガク</t>
    </rPh>
    <phoneticPr fontId="1"/>
  </si>
  <si>
    <t>件数</t>
    <rPh sb="0" eb="2">
      <t>ケンスウ</t>
    </rPh>
    <phoneticPr fontId="1"/>
  </si>
  <si>
    <t>金額(合計)</t>
    <rPh sb="0" eb="2">
      <t>キンガク</t>
    </rPh>
    <rPh sb="3" eb="5">
      <t>ゴウケイ</t>
    </rPh>
    <phoneticPr fontId="1"/>
  </si>
  <si>
    <t>②ｰ2 ②ｰ3の合計額</t>
    <rPh sb="8" eb="11">
      <t>ゴウケイガク</t>
    </rPh>
    <phoneticPr fontId="1"/>
  </si>
  <si>
    <t>※実証運行を選択の場合には様式2の算出根拠の合計額と該当のシートの補助対象経費（A）が一致しているかご確認ください</t>
    <rPh sb="1" eb="5">
      <t>ジッショウウンコウ</t>
    </rPh>
    <rPh sb="6" eb="8">
      <t>センタク</t>
    </rPh>
    <rPh sb="9" eb="11">
      <t>バアイ</t>
    </rPh>
    <rPh sb="13" eb="15">
      <t>ヨウシキ</t>
    </rPh>
    <rPh sb="17" eb="21">
      <t>サンシュツコンキョ</t>
    </rPh>
    <rPh sb="22" eb="25">
      <t>ゴウケイガク</t>
    </rPh>
    <rPh sb="26" eb="28">
      <t>ガイトウ</t>
    </rPh>
    <rPh sb="33" eb="39">
      <t>ホジョタイショウケイヒ</t>
    </rPh>
    <rPh sb="43" eb="45">
      <t>イッチ</t>
    </rPh>
    <rPh sb="51" eb="53">
      <t>カクニン</t>
    </rPh>
    <phoneticPr fontId="1"/>
  </si>
  <si>
    <t>様式2補助対象経費</t>
    <rPh sb="0" eb="2">
      <t>ヨウシキ</t>
    </rPh>
    <rPh sb="3" eb="9">
      <t>ホジョタイショウケイヒ</t>
    </rPh>
    <phoneticPr fontId="1"/>
  </si>
  <si>
    <t>実証運行の算出根拠シート</t>
    <rPh sb="0" eb="2">
      <t>ジッショウ</t>
    </rPh>
    <rPh sb="2" eb="4">
      <t>ウンコウ</t>
    </rPh>
    <rPh sb="5" eb="9">
      <t>サンシュツコンキョ</t>
    </rPh>
    <phoneticPr fontId="1"/>
  </si>
  <si>
    <t>乗合①</t>
    <rPh sb="0" eb="2">
      <t>ノリアイ</t>
    </rPh>
    <phoneticPr fontId="1"/>
  </si>
  <si>
    <t>乗合②</t>
    <rPh sb="0" eb="2">
      <t>ノリアイ</t>
    </rPh>
    <phoneticPr fontId="1"/>
  </si>
  <si>
    <t>貸切・タクシー</t>
    <rPh sb="0" eb="2">
      <t>カシキリ</t>
    </rPh>
    <phoneticPr fontId="1"/>
  </si>
  <si>
    <t>鉄軌道</t>
    <rPh sb="0" eb="3">
      <t>テツキドウ</t>
    </rPh>
    <phoneticPr fontId="1"/>
  </si>
  <si>
    <t>交通・観光連携型事業（地域一体となった観光地・観光産業の再生・高付加価値化）補助対象メニュー詳細</t>
    <rPh sb="0" eb="2">
      <t>コウツウ</t>
    </rPh>
    <rPh sb="3" eb="5">
      <t>カンコウ</t>
    </rPh>
    <rPh sb="5" eb="8">
      <t>レンケイガタ</t>
    </rPh>
    <rPh sb="8" eb="10">
      <t>ジギョウ</t>
    </rPh>
    <rPh sb="11" eb="13">
      <t>チイキ</t>
    </rPh>
    <rPh sb="13" eb="15">
      <t>イッタイ</t>
    </rPh>
    <rPh sb="19" eb="22">
      <t>カンコウチ</t>
    </rPh>
    <rPh sb="23" eb="25">
      <t>カンコウ</t>
    </rPh>
    <rPh sb="25" eb="27">
      <t>サンギョウ</t>
    </rPh>
    <rPh sb="28" eb="30">
      <t>サイセイ</t>
    </rPh>
    <rPh sb="31" eb="37">
      <t>コウフカカチカ</t>
    </rPh>
    <phoneticPr fontId="48"/>
  </si>
  <si>
    <t>補助対象事業者</t>
    <rPh sb="4" eb="6">
      <t>ジギョウ</t>
    </rPh>
    <phoneticPr fontId="48"/>
  </si>
  <si>
    <t>【モード種別】補助対象事業内容</t>
    <rPh sb="4" eb="6">
      <t>シュベツ</t>
    </rPh>
    <rPh sb="13" eb="15">
      <t>ナイヨウ</t>
    </rPh>
    <phoneticPr fontId="48"/>
  </si>
  <si>
    <t>補助対象メニュー</t>
    <rPh sb="0" eb="2">
      <t>ホジョ</t>
    </rPh>
    <rPh sb="2" eb="4">
      <t>タイショウ</t>
    </rPh>
    <phoneticPr fontId="13"/>
  </si>
  <si>
    <t>補助率</t>
  </si>
  <si>
    <t>補助上限額</t>
  </si>
  <si>
    <t>補助対象経費の例</t>
    <rPh sb="0" eb="2">
      <t>ホジョ</t>
    </rPh>
    <rPh sb="2" eb="4">
      <t>タイショウ</t>
    </rPh>
    <rPh sb="4" eb="6">
      <t>ケイヒ</t>
    </rPh>
    <rPh sb="7" eb="8">
      <t>レイ</t>
    </rPh>
    <phoneticPr fontId="13"/>
  </si>
  <si>
    <r>
      <t>交通事業者
（交通事業者：旅客自動車運送事業、鉄</t>
    </r>
    <r>
      <rPr>
        <sz val="16"/>
        <rFont val="游ゴシック"/>
        <family val="3"/>
        <charset val="128"/>
      </rPr>
      <t>軌道事業、海上運送事業（旅客船事業）若しくはバスターミナル事業の許認可等を受けている事業者又は１.⑧や２.⑦の場合における駐車場を管理・運営する事業者を対象とします。）</t>
    </r>
    <r>
      <rPr>
        <sz val="16"/>
        <color theme="1"/>
        <rFont val="游ゴシック"/>
        <family val="3"/>
        <charset val="128"/>
      </rPr>
      <t xml:space="preserve">
※業法上の許認可等を有する事業者による、各種法令に適合した事業のみ支援対象となります。
※既存事業者と競合する場合、既存事業者との協議が整っているか確認させていただきます。
※交通事業者が本事業を行う際に、付随して当該交通事業者を含む団体や当該交通事業者の親会社等が行う取組についても支援の対象とする（ただし、右記「補助対象メニュー」の二重下線及び「補助対象経費の例」の二重下線を付したものに限る）。
※本メニューをご活用いただく場合には、前広に地方自治体や運輸局等にご相談いただくことをおすすめします。</t>
    </r>
    <rPh sb="89" eb="91">
      <t>カンリ</t>
    </rPh>
    <rPh sb="92" eb="94">
      <t>ウンエイ</t>
    </rPh>
    <rPh sb="277" eb="279">
      <t>ニジュウ</t>
    </rPh>
    <rPh sb="294" eb="296">
      <t>ニジュウ</t>
    </rPh>
    <phoneticPr fontId="13"/>
  </si>
  <si>
    <r>
      <t>１．乗合バス関係（※）
　</t>
    </r>
    <r>
      <rPr>
        <u/>
        <sz val="16"/>
        <color theme="1"/>
        <rFont val="游ゴシック"/>
        <family val="3"/>
        <charset val="128"/>
        <scheme val="minor"/>
      </rPr>
      <t>地域の観光地の高付加価値化や観光施設等の収益力向上に資する目的</t>
    </r>
    <r>
      <rPr>
        <sz val="16"/>
        <color theme="1"/>
        <rFont val="游ゴシック"/>
        <family val="3"/>
        <charset val="128"/>
        <scheme val="minor"/>
      </rPr>
      <t>で行う、地域と連携した各種の取組について支援を行います。
　具体的には、ツアー造成やイベントの開催、実証的なアクセス交通の運行などについての支援を行うほか、地域の取組と連携して実施する、観光客受入のための各種施設の環境改善のための整備等を支援します。</t>
    </r>
    <rPh sb="2" eb="4">
      <t>ノリアイ</t>
    </rPh>
    <rPh sb="6" eb="8">
      <t>カンケイ</t>
    </rPh>
    <rPh sb="20" eb="26">
      <t>コウフカカチカ</t>
    </rPh>
    <rPh sb="27" eb="32">
      <t>カンコウシセツトウ</t>
    </rPh>
    <rPh sb="33" eb="36">
      <t>シュウエキリョク</t>
    </rPh>
    <rPh sb="42" eb="44">
      <t>モクテキ</t>
    </rPh>
    <rPh sb="45" eb="46">
      <t>オコナ</t>
    </rPh>
    <rPh sb="48" eb="50">
      <t>チイキ</t>
    </rPh>
    <rPh sb="51" eb="53">
      <t>レンケイ</t>
    </rPh>
    <rPh sb="55" eb="57">
      <t>カクシュ</t>
    </rPh>
    <rPh sb="58" eb="60">
      <t>トリクミ</t>
    </rPh>
    <rPh sb="64" eb="66">
      <t>シエン</t>
    </rPh>
    <rPh sb="67" eb="68">
      <t>オコナ</t>
    </rPh>
    <rPh sb="75" eb="78">
      <t>グタイテキ</t>
    </rPh>
    <rPh sb="84" eb="86">
      <t>ゾウセイ</t>
    </rPh>
    <rPh sb="92" eb="94">
      <t>カイサイ</t>
    </rPh>
    <rPh sb="95" eb="98">
      <t>ジッショウテキ</t>
    </rPh>
    <rPh sb="103" eb="105">
      <t>コウツウ</t>
    </rPh>
    <rPh sb="106" eb="108">
      <t>ウンコウ</t>
    </rPh>
    <rPh sb="115" eb="117">
      <t>シエン</t>
    </rPh>
    <rPh sb="118" eb="119">
      <t>オコナ</t>
    </rPh>
    <rPh sb="123" eb="125">
      <t>チイキ</t>
    </rPh>
    <rPh sb="126" eb="128">
      <t>トリクミ</t>
    </rPh>
    <rPh sb="129" eb="131">
      <t>レンケイ</t>
    </rPh>
    <rPh sb="133" eb="135">
      <t>ジッシ</t>
    </rPh>
    <rPh sb="138" eb="141">
      <t>カンコウキャク</t>
    </rPh>
    <rPh sb="141" eb="143">
      <t>ウケイレ</t>
    </rPh>
    <rPh sb="147" eb="149">
      <t>カクシュ</t>
    </rPh>
    <rPh sb="149" eb="151">
      <t>シセツ</t>
    </rPh>
    <rPh sb="152" eb="154">
      <t>カンキョウ</t>
    </rPh>
    <rPh sb="154" eb="156">
      <t>カイゼン</t>
    </rPh>
    <rPh sb="160" eb="162">
      <t>セイビ</t>
    </rPh>
    <rPh sb="162" eb="163">
      <t>トウ</t>
    </rPh>
    <rPh sb="164" eb="166">
      <t>シエン</t>
    </rPh>
    <phoneticPr fontId="48"/>
  </si>
  <si>
    <t>1/2</t>
    <phoneticPr fontId="48"/>
  </si>
  <si>
    <t>1,000万</t>
    <rPh sb="5" eb="6">
      <t>マン</t>
    </rPh>
    <phoneticPr fontId="48"/>
  </si>
  <si>
    <t>バスを活用した観光イベント開催経費（企画・デザイン・広告・印刷・販売手数料の経費）（※）</t>
    <rPh sb="3" eb="5">
      <t>カツヨウ</t>
    </rPh>
    <rPh sb="7" eb="9">
      <t>カンコウ</t>
    </rPh>
    <rPh sb="13" eb="15">
      <t>カイサイ</t>
    </rPh>
    <rPh sb="15" eb="17">
      <t>ケイヒ</t>
    </rPh>
    <phoneticPr fontId="48"/>
  </si>
  <si>
    <t>補助人件費
委託・外注費
謝金・旅費
その他本事業に直接要する諸経費</t>
    <phoneticPr fontId="1"/>
  </si>
  <si>
    <t>企画乗車券の造成・プロモーションに要する経費（企画・デザイン・広告・印刷・販売手数料の経費）（※）</t>
    <rPh sb="0" eb="2">
      <t>キカク</t>
    </rPh>
    <rPh sb="2" eb="5">
      <t>ジョウシャケン</t>
    </rPh>
    <rPh sb="6" eb="8">
      <t>ゾウセイ</t>
    </rPh>
    <rPh sb="17" eb="18">
      <t>ヨウ</t>
    </rPh>
    <rPh sb="20" eb="22">
      <t>ケイヒ</t>
    </rPh>
    <rPh sb="23" eb="25">
      <t>キカク</t>
    </rPh>
    <rPh sb="31" eb="33">
      <t>コウコク</t>
    </rPh>
    <rPh sb="34" eb="36">
      <t>インサツ</t>
    </rPh>
    <rPh sb="37" eb="39">
      <t>ハンバイ</t>
    </rPh>
    <rPh sb="39" eb="42">
      <t>テスウリョウ</t>
    </rPh>
    <rPh sb="43" eb="45">
      <t>ケイヒ</t>
    </rPh>
    <phoneticPr fontId="48"/>
  </si>
  <si>
    <t>③イベント開催や誘客のためのバスラッピング事業</t>
    <rPh sb="5" eb="7">
      <t>カイサイ</t>
    </rPh>
    <rPh sb="8" eb="10">
      <t>ユウキャク</t>
    </rPh>
    <rPh sb="21" eb="23">
      <t>ジギョウ</t>
    </rPh>
    <phoneticPr fontId="13"/>
  </si>
  <si>
    <t>1/2</t>
  </si>
  <si>
    <r>
      <rPr>
        <u val="double"/>
        <sz val="16"/>
        <rFont val="游ゴシック"/>
        <family val="3"/>
        <charset val="128"/>
        <scheme val="minor"/>
      </rPr>
      <t>イベント運行用のバスラッピングにかかる費用</t>
    </r>
    <r>
      <rPr>
        <strike/>
        <sz val="16"/>
        <color theme="4"/>
        <rFont val="游ゴシック"/>
        <family val="3"/>
        <charset val="128"/>
        <scheme val="minor"/>
      </rPr>
      <t/>
    </r>
    <rPh sb="4" eb="6">
      <t>ウンコウ</t>
    </rPh>
    <rPh sb="6" eb="7">
      <t>ヨウ</t>
    </rPh>
    <rPh sb="19" eb="21">
      <t>ヒヨウ</t>
    </rPh>
    <phoneticPr fontId="48"/>
  </si>
  <si>
    <t>整備費
委託・外注費
その他本事業に直接要する諸経費</t>
    <rPh sb="0" eb="3">
      <t>セイビヒ</t>
    </rPh>
    <phoneticPr fontId="13"/>
  </si>
  <si>
    <t>④観光のための路線再編事業</t>
    <rPh sb="1" eb="3">
      <t>カンコウ</t>
    </rPh>
    <rPh sb="7" eb="9">
      <t>ロセン</t>
    </rPh>
    <rPh sb="9" eb="11">
      <t>サイヘン</t>
    </rPh>
    <rPh sb="11" eb="13">
      <t>ジギョウ</t>
    </rPh>
    <phoneticPr fontId="13"/>
  </si>
  <si>
    <t>新規路線開設や既存路線再編のための調査、検討、検討会の開催、新規路線等運行開始時における広告などに係る費用</t>
    <rPh sb="0" eb="2">
      <t>シンキ</t>
    </rPh>
    <rPh sb="2" eb="4">
      <t>ロセン</t>
    </rPh>
    <rPh sb="4" eb="6">
      <t>カイセツ</t>
    </rPh>
    <rPh sb="7" eb="9">
      <t>キソン</t>
    </rPh>
    <rPh sb="9" eb="11">
      <t>ロセン</t>
    </rPh>
    <rPh sb="11" eb="13">
      <t>サイヘン</t>
    </rPh>
    <rPh sb="17" eb="19">
      <t>チョウサ</t>
    </rPh>
    <rPh sb="20" eb="22">
      <t>ケントウ</t>
    </rPh>
    <rPh sb="23" eb="26">
      <t>ケントウカイ</t>
    </rPh>
    <rPh sb="27" eb="29">
      <t>カイサイ</t>
    </rPh>
    <rPh sb="30" eb="32">
      <t>シンキ</t>
    </rPh>
    <rPh sb="32" eb="34">
      <t>ロセン</t>
    </rPh>
    <rPh sb="34" eb="35">
      <t>トウ</t>
    </rPh>
    <rPh sb="35" eb="37">
      <t>ウンコウ</t>
    </rPh>
    <rPh sb="37" eb="39">
      <t>カイシ</t>
    </rPh>
    <rPh sb="39" eb="40">
      <t>ジ</t>
    </rPh>
    <rPh sb="44" eb="46">
      <t>コウコク</t>
    </rPh>
    <rPh sb="49" eb="50">
      <t>カカ</t>
    </rPh>
    <rPh sb="51" eb="53">
      <t>ヒヨウ</t>
    </rPh>
    <phoneticPr fontId="48"/>
  </si>
  <si>
    <t>工事費
工事関連費
補助人件費
委託・外注費
謝金・旅費</t>
    <phoneticPr fontId="1"/>
  </si>
  <si>
    <t>⑤地域と調整の上行う、観光需要にあわせた実証運行事業</t>
    <rPh sb="1" eb="3">
      <t>チイキ</t>
    </rPh>
    <rPh sb="4" eb="6">
      <t>チョウセイ</t>
    </rPh>
    <rPh sb="7" eb="8">
      <t>ウエ</t>
    </rPh>
    <rPh sb="8" eb="9">
      <t>オコナ</t>
    </rPh>
    <rPh sb="11" eb="13">
      <t>カンコウ</t>
    </rPh>
    <rPh sb="13" eb="15">
      <t>ジュヨウ</t>
    </rPh>
    <rPh sb="20" eb="22">
      <t>ジッショウ</t>
    </rPh>
    <rPh sb="22" eb="24">
      <t>ウンコウ</t>
    </rPh>
    <rPh sb="24" eb="26">
      <t>ジギョウ</t>
    </rPh>
    <phoneticPr fontId="48"/>
  </si>
  <si>
    <t>3,000万</t>
    <rPh sb="5" eb="6">
      <t>マン</t>
    </rPh>
    <phoneticPr fontId="48"/>
  </si>
  <si>
    <t>地域の調整の上行う、上記観光事業等と連携した運行経費
※単に既存路線の維持を目的とするものではないこと。</t>
    <rPh sb="0" eb="2">
      <t>チイキ</t>
    </rPh>
    <rPh sb="3" eb="5">
      <t>チョウセイ</t>
    </rPh>
    <rPh sb="6" eb="7">
      <t>ウエ</t>
    </rPh>
    <rPh sb="7" eb="8">
      <t>オコナ</t>
    </rPh>
    <rPh sb="22" eb="24">
      <t>ウンコウ</t>
    </rPh>
    <rPh sb="24" eb="26">
      <t>ケイヒ</t>
    </rPh>
    <rPh sb="28" eb="29">
      <t>タン</t>
    </rPh>
    <rPh sb="38" eb="40">
      <t>モクテキ</t>
    </rPh>
    <phoneticPr fontId="48"/>
  </si>
  <si>
    <t>交通事業運行費</t>
    <phoneticPr fontId="1"/>
  </si>
  <si>
    <t>⑥利便性向上のためのバス車内及び乗り場整備事業</t>
    <rPh sb="1" eb="4">
      <t>リベンセイ</t>
    </rPh>
    <rPh sb="4" eb="6">
      <t>コウジョウ</t>
    </rPh>
    <rPh sb="12" eb="14">
      <t>シャナイ</t>
    </rPh>
    <rPh sb="14" eb="15">
      <t>オヨ</t>
    </rPh>
    <rPh sb="19" eb="21">
      <t>セイビ</t>
    </rPh>
    <rPh sb="21" eb="23">
      <t>ジギョウ</t>
    </rPh>
    <phoneticPr fontId="13"/>
  </si>
  <si>
    <t>1/2</t>
    <phoneticPr fontId="13"/>
  </si>
  <si>
    <t>観光目的のために行う案内表示の掲示、トイレ・休憩スペースの改修費用、wi-fi整備等</t>
    <phoneticPr fontId="13"/>
  </si>
  <si>
    <t>工事費
工事関連費
委託・外注費
その他本事業に直接要する諸経費</t>
    <phoneticPr fontId="1"/>
  </si>
  <si>
    <t>⑦観光地の高付加価値化に資する先進的なバスの導入・整備事業</t>
    <rPh sb="1" eb="4">
      <t>カンコウチ</t>
    </rPh>
    <rPh sb="5" eb="6">
      <t>コウ</t>
    </rPh>
    <rPh sb="6" eb="8">
      <t>フカ</t>
    </rPh>
    <rPh sb="8" eb="11">
      <t>カチカ</t>
    </rPh>
    <rPh sb="12" eb="13">
      <t>シ</t>
    </rPh>
    <rPh sb="15" eb="17">
      <t>センシン</t>
    </rPh>
    <rPh sb="22" eb="24">
      <t>ドウニュウ</t>
    </rPh>
    <rPh sb="27" eb="29">
      <t>ジギョウ</t>
    </rPh>
    <phoneticPr fontId="13"/>
  </si>
  <si>
    <t>2,500万</t>
    <rPh sb="5" eb="6">
      <t>マン</t>
    </rPh>
    <phoneticPr fontId="48"/>
  </si>
  <si>
    <t>観光資源となるようなバス（例：レトロバス）の導入費用</t>
    <phoneticPr fontId="13"/>
  </si>
  <si>
    <t>車両購入費
整備費</t>
    <rPh sb="6" eb="9">
      <t>セイビヒ</t>
    </rPh>
    <phoneticPr fontId="7"/>
  </si>
  <si>
    <t>EVバスの導入費用（車両導入費、充電・蓄電・発電・変電施設整備費　等）
※EVバスの導入費用については③の事業と合わせて実施する場合、かつ、事業完了後もバスラッピング事業を原則5年間継続して行うものに限る。</t>
    <rPh sb="86" eb="88">
      <t>ゲンソク</t>
    </rPh>
    <phoneticPr fontId="1"/>
  </si>
  <si>
    <t>⑧パークアンドバスライドに取り組むための駐車場整備事業</t>
    <rPh sb="13" eb="14">
      <t>ト</t>
    </rPh>
    <rPh sb="15" eb="16">
      <t>ク</t>
    </rPh>
    <rPh sb="20" eb="23">
      <t>チュウシャジョウ</t>
    </rPh>
    <rPh sb="23" eb="25">
      <t>セイビ</t>
    </rPh>
    <rPh sb="25" eb="27">
      <t>ジギョウ</t>
    </rPh>
    <phoneticPr fontId="13"/>
  </si>
  <si>
    <t>250万</t>
    <rPh sb="3" eb="4">
      <t>マン</t>
    </rPh>
    <phoneticPr fontId="48"/>
  </si>
  <si>
    <t>観光による交通混雑解消のために行うパークアンドバスライドの駐車場整備における道路舗装費用、案内標識（駐車場内看板）設置費用等（交通事業者が行う①～⑦の事業と合わせて⑧が実施される場合に限る。）</t>
    <rPh sb="0" eb="2">
      <t>カンコウ</t>
    </rPh>
    <rPh sb="5" eb="9">
      <t>コウツウコンザツ</t>
    </rPh>
    <rPh sb="9" eb="11">
      <t>カイショウ</t>
    </rPh>
    <rPh sb="15" eb="16">
      <t>オコナ</t>
    </rPh>
    <rPh sb="29" eb="32">
      <t>チュウシャジョウ</t>
    </rPh>
    <rPh sb="32" eb="34">
      <t>セイビ</t>
    </rPh>
    <rPh sb="38" eb="40">
      <t>ドウロ</t>
    </rPh>
    <rPh sb="40" eb="42">
      <t>ホソウ</t>
    </rPh>
    <rPh sb="42" eb="44">
      <t>ヒヨウ</t>
    </rPh>
    <rPh sb="45" eb="47">
      <t>アンナイ</t>
    </rPh>
    <rPh sb="47" eb="49">
      <t>ヒョウシキ</t>
    </rPh>
    <rPh sb="50" eb="53">
      <t>チュウシャジョウ</t>
    </rPh>
    <rPh sb="53" eb="54">
      <t>ナイ</t>
    </rPh>
    <rPh sb="54" eb="56">
      <t>カンバン</t>
    </rPh>
    <rPh sb="57" eb="59">
      <t>セッチ</t>
    </rPh>
    <rPh sb="59" eb="61">
      <t>ヒヨウ</t>
    </rPh>
    <rPh sb="63" eb="68">
      <t>コウツウジギョウシャ</t>
    </rPh>
    <rPh sb="69" eb="70">
      <t>オコナ</t>
    </rPh>
    <rPh sb="75" eb="77">
      <t>ジギョウ</t>
    </rPh>
    <rPh sb="78" eb="79">
      <t>ア</t>
    </rPh>
    <rPh sb="84" eb="86">
      <t>ジッシ</t>
    </rPh>
    <rPh sb="89" eb="91">
      <t>バアイ</t>
    </rPh>
    <rPh sb="92" eb="93">
      <t>カギ</t>
    </rPh>
    <phoneticPr fontId="48"/>
  </si>
  <si>
    <r>
      <t>２．貸切バス関係（※）
　</t>
    </r>
    <r>
      <rPr>
        <u/>
        <sz val="16"/>
        <color theme="1"/>
        <rFont val="游ゴシック"/>
        <family val="3"/>
        <charset val="128"/>
        <scheme val="minor"/>
      </rPr>
      <t>地域の観光地の高付加価値化や観光施設等の収益力向上に資する目的</t>
    </r>
    <r>
      <rPr>
        <sz val="16"/>
        <color theme="1"/>
        <rFont val="游ゴシック"/>
        <family val="3"/>
        <charset val="128"/>
        <scheme val="minor"/>
      </rPr>
      <t>で行う、地域と連携した各種の取組について支援を行います。
　具体的には、ツアー造成やイベントの開催、実証的なアクセス交通の運行などについての支援を行うほか、地域の取組と連携して実施する、観光客受入のための各種施設の環境改善のための整備等を支援します。</t>
    </r>
    <phoneticPr fontId="48"/>
  </si>
  <si>
    <t>プロモーションに要する経費（企画・デザイン・広告・印刷・販売手数料の経費）（※）</t>
    <rPh sb="8" eb="9">
      <t>ヨウ</t>
    </rPh>
    <rPh sb="11" eb="13">
      <t>ケイヒ</t>
    </rPh>
    <rPh sb="14" eb="16">
      <t>キカク</t>
    </rPh>
    <rPh sb="22" eb="24">
      <t>コウコク</t>
    </rPh>
    <rPh sb="25" eb="27">
      <t>インサツ</t>
    </rPh>
    <rPh sb="28" eb="30">
      <t>ハンバイ</t>
    </rPh>
    <rPh sb="30" eb="33">
      <t>テスウリョウ</t>
    </rPh>
    <rPh sb="34" eb="36">
      <t>ケイヒ</t>
    </rPh>
    <phoneticPr fontId="48"/>
  </si>
  <si>
    <r>
      <rPr>
        <u val="double"/>
        <sz val="16"/>
        <color theme="1"/>
        <rFont val="游ゴシック"/>
        <family val="3"/>
        <charset val="128"/>
        <scheme val="minor"/>
      </rPr>
      <t>イベント運行用のバスラッピングにかかる費用</t>
    </r>
    <r>
      <rPr>
        <strike/>
        <sz val="16"/>
        <color rgb="FF00B0F0"/>
        <rFont val="游ゴシック"/>
        <family val="3"/>
        <charset val="128"/>
        <scheme val="minor"/>
      </rPr>
      <t/>
    </r>
    <rPh sb="4" eb="6">
      <t>ウンコウ</t>
    </rPh>
    <rPh sb="6" eb="7">
      <t>ヨウ</t>
    </rPh>
    <rPh sb="19" eb="21">
      <t>ヒヨウ</t>
    </rPh>
    <phoneticPr fontId="48"/>
  </si>
  <si>
    <r>
      <rPr>
        <sz val="16"/>
        <color theme="1"/>
        <rFont val="游ゴシック"/>
        <family val="3"/>
        <charset val="128"/>
        <scheme val="minor"/>
      </rPr>
      <t>整備費
委託・外注費
その他本事業に直接要する諸経費</t>
    </r>
    <rPh sb="0" eb="3">
      <t>セイビヒ</t>
    </rPh>
    <phoneticPr fontId="7"/>
  </si>
  <si>
    <t>④地域と調整の上行う、観光需要にあわせた実証運行事業</t>
    <rPh sb="1" eb="3">
      <t>チイキ</t>
    </rPh>
    <rPh sb="4" eb="6">
      <t>チョウセイ</t>
    </rPh>
    <rPh sb="7" eb="8">
      <t>ウエ</t>
    </rPh>
    <rPh sb="8" eb="9">
      <t>オコナ</t>
    </rPh>
    <rPh sb="11" eb="13">
      <t>カンコウ</t>
    </rPh>
    <rPh sb="13" eb="15">
      <t>ジュヨウ</t>
    </rPh>
    <rPh sb="20" eb="22">
      <t>ジッショウ</t>
    </rPh>
    <rPh sb="22" eb="24">
      <t>ウンコウ</t>
    </rPh>
    <rPh sb="24" eb="26">
      <t>ジギョウ</t>
    </rPh>
    <phoneticPr fontId="48"/>
  </si>
  <si>
    <t>宿泊施設等と連携して造成する新規ツアー等の実証運行に要する経費 等
※単に既存路線の維持を目的とするものではないこと。</t>
    <rPh sb="0" eb="2">
      <t>シュクハク</t>
    </rPh>
    <rPh sb="2" eb="4">
      <t>シセツ</t>
    </rPh>
    <rPh sb="4" eb="5">
      <t>トウ</t>
    </rPh>
    <rPh sb="6" eb="8">
      <t>レンケイ</t>
    </rPh>
    <rPh sb="10" eb="12">
      <t>ゾウセイ</t>
    </rPh>
    <rPh sb="14" eb="16">
      <t>シンキ</t>
    </rPh>
    <rPh sb="19" eb="20">
      <t>トウ</t>
    </rPh>
    <rPh sb="21" eb="23">
      <t>ジッショウ</t>
    </rPh>
    <rPh sb="23" eb="25">
      <t>ウンコウ</t>
    </rPh>
    <rPh sb="24" eb="25">
      <t>イ</t>
    </rPh>
    <rPh sb="26" eb="27">
      <t>ヨウ</t>
    </rPh>
    <rPh sb="29" eb="31">
      <t>ケイヒ</t>
    </rPh>
    <rPh sb="32" eb="33">
      <t>トウ</t>
    </rPh>
    <phoneticPr fontId="48"/>
  </si>
  <si>
    <t>⑤利便性向上のためのバス車内及び乗り場整備事業</t>
    <rPh sb="1" eb="4">
      <t>リベンセイ</t>
    </rPh>
    <rPh sb="4" eb="6">
      <t>コウジョウ</t>
    </rPh>
    <rPh sb="19" eb="21">
      <t>セイビ</t>
    </rPh>
    <rPh sb="21" eb="23">
      <t>ジギョウ</t>
    </rPh>
    <phoneticPr fontId="13"/>
  </si>
  <si>
    <t>観光目的のために行う案内表示の掲示、トイレ・休憩スペースの改修費用、wi-fi整備等</t>
    <rPh sb="0" eb="2">
      <t>カンコウ</t>
    </rPh>
    <rPh sb="2" eb="4">
      <t>モクテキ</t>
    </rPh>
    <rPh sb="8" eb="9">
      <t>オコナ</t>
    </rPh>
    <rPh sb="10" eb="12">
      <t>アンナイ</t>
    </rPh>
    <rPh sb="12" eb="14">
      <t>ヒョウジ</t>
    </rPh>
    <rPh sb="15" eb="17">
      <t>ケイジ</t>
    </rPh>
    <rPh sb="22" eb="24">
      <t>キュウケイ</t>
    </rPh>
    <rPh sb="29" eb="31">
      <t>カイシュウ</t>
    </rPh>
    <rPh sb="31" eb="33">
      <t>ヒヨウ</t>
    </rPh>
    <phoneticPr fontId="48"/>
  </si>
  <si>
    <t>⑥観光地の高付加価値化に資する先進的なバスの導入・整備事業</t>
    <phoneticPr fontId="13"/>
  </si>
  <si>
    <t>⑦パークアンドバスライドに取り組むための駐車場整備事業</t>
    <rPh sb="25" eb="27">
      <t>ジギョウ</t>
    </rPh>
    <phoneticPr fontId="13"/>
  </si>
  <si>
    <t>観光による交通混雑解消のために行うパークアンドバスライドの駐車場整備における道路舗装費用、案内標識（駐車場内看板）設置費用等（交通事業者が行う①～⑥の事業と合わせて⑦が実施される場合に限る。）</t>
    <rPh sb="0" eb="2">
      <t>カンコウ</t>
    </rPh>
    <rPh sb="5" eb="9">
      <t>コウツウコンザツ</t>
    </rPh>
    <rPh sb="9" eb="11">
      <t>カイショウ</t>
    </rPh>
    <rPh sb="15" eb="16">
      <t>オコナ</t>
    </rPh>
    <rPh sb="29" eb="32">
      <t>チュウシャジョウ</t>
    </rPh>
    <rPh sb="32" eb="34">
      <t>セイビ</t>
    </rPh>
    <rPh sb="38" eb="40">
      <t>ドウロ</t>
    </rPh>
    <rPh sb="40" eb="42">
      <t>ホソウ</t>
    </rPh>
    <rPh sb="42" eb="44">
      <t>ヒヨウ</t>
    </rPh>
    <rPh sb="45" eb="47">
      <t>アンナイ</t>
    </rPh>
    <rPh sb="47" eb="49">
      <t>ヒョウシキ</t>
    </rPh>
    <rPh sb="57" eb="59">
      <t>セッチ</t>
    </rPh>
    <rPh sb="59" eb="61">
      <t>ヒヨウ</t>
    </rPh>
    <rPh sb="61" eb="62">
      <t>ナド</t>
    </rPh>
    <rPh sb="63" eb="68">
      <t>コウツウジギョウシャ</t>
    </rPh>
    <rPh sb="69" eb="70">
      <t>オコナ</t>
    </rPh>
    <rPh sb="75" eb="77">
      <t>ジギョウ</t>
    </rPh>
    <rPh sb="78" eb="79">
      <t>ア</t>
    </rPh>
    <rPh sb="84" eb="86">
      <t>ジッシ</t>
    </rPh>
    <rPh sb="89" eb="91">
      <t>バアイ</t>
    </rPh>
    <rPh sb="92" eb="93">
      <t>カギ</t>
    </rPh>
    <phoneticPr fontId="48"/>
  </si>
  <si>
    <r>
      <t>３．タクシー関係（※）
　</t>
    </r>
    <r>
      <rPr>
        <u/>
        <sz val="16"/>
        <color theme="1"/>
        <rFont val="游ゴシック"/>
        <family val="3"/>
        <charset val="128"/>
        <scheme val="minor"/>
      </rPr>
      <t>地域の観光地の高付加価値化や観光施設等の収益力向上に資する目的</t>
    </r>
    <r>
      <rPr>
        <sz val="16"/>
        <color theme="1"/>
        <rFont val="游ゴシック"/>
        <family val="3"/>
        <charset val="128"/>
        <scheme val="minor"/>
      </rPr>
      <t>で行う、地域と連携した各種の取組について支援を行います。
　具体的には、ツアー造成やイベントの開催、実証的なアクセス交通の運行などについての支援を行うほか、地域の取組と連携して実施する、観光客受入のための各種施設の環境改善のための整備等を支援します。</t>
    </r>
    <phoneticPr fontId="48"/>
  </si>
  <si>
    <t>タクシーを活用した観光イベント開催経費（企画・デザイン・広告・印刷・販売手数料の経費）（※）</t>
    <rPh sb="5" eb="7">
      <t>カツヨウ</t>
    </rPh>
    <rPh sb="9" eb="11">
      <t>カンコウ</t>
    </rPh>
    <rPh sb="15" eb="17">
      <t>カイサイ</t>
    </rPh>
    <rPh sb="17" eb="19">
      <t>ケイヒ</t>
    </rPh>
    <phoneticPr fontId="48"/>
  </si>
  <si>
    <t>③イベント開催や誘客のための車両整備事業</t>
    <rPh sb="5" eb="7">
      <t>カイサイ</t>
    </rPh>
    <rPh sb="8" eb="10">
      <t>ユウキャク</t>
    </rPh>
    <rPh sb="14" eb="16">
      <t>シャリョウ</t>
    </rPh>
    <rPh sb="16" eb="18">
      <t>セイビ</t>
    </rPh>
    <rPh sb="18" eb="20">
      <t>ジギョウ</t>
    </rPh>
    <phoneticPr fontId="13"/>
  </si>
  <si>
    <t>イベント運行用のタクシーラッピングにかかる費用</t>
    <rPh sb="4" eb="6">
      <t>ウンコウ</t>
    </rPh>
    <rPh sb="6" eb="7">
      <t>ヨウ</t>
    </rPh>
    <rPh sb="21" eb="23">
      <t>ヒヨウ</t>
    </rPh>
    <phoneticPr fontId="48"/>
  </si>
  <si>
    <t>車内情報提供環境の整備等</t>
    <phoneticPr fontId="1"/>
  </si>
  <si>
    <t>整備費
委託・外注費
その他本事業に直接要する諸経費</t>
    <rPh sb="0" eb="3">
      <t>セイビヒ</t>
    </rPh>
    <phoneticPr fontId="7"/>
  </si>
  <si>
    <t>宿泊施設等と連携して行うタクシーを活用した貸切型ツアーの実証経費
※単に既存路線の維持を目的とするものではないこと。</t>
    <rPh sb="0" eb="2">
      <t>シュクハク</t>
    </rPh>
    <rPh sb="2" eb="4">
      <t>シセツ</t>
    </rPh>
    <rPh sb="4" eb="5">
      <t>トウ</t>
    </rPh>
    <rPh sb="6" eb="8">
      <t>レンケイ</t>
    </rPh>
    <rPh sb="10" eb="11">
      <t>オコナ</t>
    </rPh>
    <rPh sb="17" eb="19">
      <t>カツヨウ</t>
    </rPh>
    <rPh sb="21" eb="23">
      <t>カシキリ</t>
    </rPh>
    <rPh sb="23" eb="24">
      <t>ガタ</t>
    </rPh>
    <rPh sb="28" eb="30">
      <t>ジッショウ</t>
    </rPh>
    <rPh sb="30" eb="32">
      <t>ケイヒ</t>
    </rPh>
    <phoneticPr fontId="48"/>
  </si>
  <si>
    <t>駅等と観光拠点等を結ぶ定額制運賃によるタクシー実証運行経費等
※単に既存路線の維持を目的とするものではないこと。</t>
    <phoneticPr fontId="1"/>
  </si>
  <si>
    <t>⑤観光地の高付加価値化に資する先進的なタクシーの導入・整備事業</t>
    <phoneticPr fontId="13"/>
  </si>
  <si>
    <t>EVタクシーの導入費用（車両導入費、充電・蓄電・発電・変電施設整備費　等）</t>
    <phoneticPr fontId="1"/>
  </si>
  <si>
    <t>車両購入費
整備費</t>
    <rPh sb="6" eb="9">
      <t>セイビヒ</t>
    </rPh>
    <phoneticPr fontId="13"/>
  </si>
  <si>
    <t>観光資源となるようなタクシー（例：レトロタクシー）の導入費用
※EVタクシーの導入費用については③の事業と合わせて実施する場合、かつ、事業完了後もタクシーラッピング事業を原則4年間継続して行うものに限る。</t>
    <rPh sb="85" eb="87">
      <t>ゲンソク</t>
    </rPh>
    <phoneticPr fontId="13"/>
  </si>
  <si>
    <r>
      <t>４．鉄軌道関係（※）
　</t>
    </r>
    <r>
      <rPr>
        <u/>
        <sz val="16"/>
        <color theme="1"/>
        <rFont val="游ゴシック"/>
        <family val="3"/>
        <charset val="128"/>
        <scheme val="minor"/>
      </rPr>
      <t>地域の観光地の高付加価値化や観光施設等の収益力向上に資する目的</t>
    </r>
    <r>
      <rPr>
        <sz val="16"/>
        <color theme="1"/>
        <rFont val="游ゴシック"/>
        <family val="3"/>
        <charset val="128"/>
        <scheme val="minor"/>
      </rPr>
      <t>で行う、地域と連携した各種の取組について支援を行います。
　具体的には、イベント列車の企画等に要する費用や車両改造費用、イベント列車の実証運行費用などのほか、地域の取組と連携して実施する、観光客受入のための各種施設の環境改善のための整備等を支援します。</t>
    </r>
    <rPh sb="2" eb="3">
      <t>テツ</t>
    </rPh>
    <rPh sb="3" eb="5">
      <t>キドウ</t>
    </rPh>
    <rPh sb="5" eb="7">
      <t>カンケイ</t>
    </rPh>
    <rPh sb="84" eb="86">
      <t>レッシャ</t>
    </rPh>
    <rPh sb="87" eb="89">
      <t>キカク</t>
    </rPh>
    <rPh sb="89" eb="90">
      <t>トウ</t>
    </rPh>
    <rPh sb="91" eb="92">
      <t>ヨウ</t>
    </rPh>
    <rPh sb="94" eb="96">
      <t>ヒヨウ</t>
    </rPh>
    <rPh sb="97" eb="99">
      <t>シャリョウ</t>
    </rPh>
    <phoneticPr fontId="48"/>
  </si>
  <si>
    <t>鉄軌道を活用した観光イベント開催経費（企画・デザイン・広告・印刷・販売手数料の経費）（※）</t>
    <rPh sb="0" eb="1">
      <t>テツ</t>
    </rPh>
    <rPh sb="1" eb="3">
      <t>キドウ</t>
    </rPh>
    <phoneticPr fontId="48"/>
  </si>
  <si>
    <t>公共交通の利用促進に資するグッズに要する経費（景品除く）</t>
    <phoneticPr fontId="1"/>
  </si>
  <si>
    <t>③観光のための車両・駅施設改修事業</t>
    <rPh sb="1" eb="3">
      <t>カンコウ</t>
    </rPh>
    <rPh sb="7" eb="9">
      <t>シャリョウ</t>
    </rPh>
    <rPh sb="10" eb="11">
      <t>エキ</t>
    </rPh>
    <rPh sb="11" eb="13">
      <t>シセツ</t>
    </rPh>
    <rPh sb="13" eb="15">
      <t>カイシュウ</t>
    </rPh>
    <rPh sb="15" eb="17">
      <t>ジギョウ</t>
    </rPh>
    <phoneticPr fontId="13"/>
  </si>
  <si>
    <t>5,000万</t>
    <rPh sb="5" eb="6">
      <t>マン</t>
    </rPh>
    <phoneticPr fontId="48"/>
  </si>
  <si>
    <t>観光目的にかかる列車の導入経費（購入、改造、運搬費）、観光イベントに関連する駅・トイレ・荷物置き場・その他観光客の来訪に資する施設整備</t>
    <rPh sb="0" eb="2">
      <t>カンコウ</t>
    </rPh>
    <rPh sb="2" eb="4">
      <t>モクテキ</t>
    </rPh>
    <rPh sb="8" eb="10">
      <t>レッシャ</t>
    </rPh>
    <rPh sb="11" eb="13">
      <t>ドウニュウ</t>
    </rPh>
    <rPh sb="13" eb="15">
      <t>ケイヒ</t>
    </rPh>
    <rPh sb="16" eb="18">
      <t>コウニュウ</t>
    </rPh>
    <rPh sb="19" eb="21">
      <t>カイゾウ</t>
    </rPh>
    <rPh sb="22" eb="25">
      <t>ウンパンヒ</t>
    </rPh>
    <rPh sb="27" eb="29">
      <t>カンコウ</t>
    </rPh>
    <rPh sb="34" eb="36">
      <t>カンレン</t>
    </rPh>
    <rPh sb="38" eb="39">
      <t>エキ</t>
    </rPh>
    <rPh sb="44" eb="47">
      <t>ニモツオ</t>
    </rPh>
    <rPh sb="48" eb="49">
      <t>バ</t>
    </rPh>
    <rPh sb="52" eb="53">
      <t>タ</t>
    </rPh>
    <rPh sb="53" eb="56">
      <t>カンコウキャク</t>
    </rPh>
    <rPh sb="57" eb="59">
      <t>ライホウ</t>
    </rPh>
    <rPh sb="60" eb="61">
      <t>シ</t>
    </rPh>
    <rPh sb="63" eb="65">
      <t>シセツ</t>
    </rPh>
    <rPh sb="65" eb="67">
      <t>セイビ</t>
    </rPh>
    <phoneticPr fontId="48"/>
  </si>
  <si>
    <t>工事費
工事関連費
整備費
車両購入費
委託・外注費
その他本事業に直接要する諸経費</t>
  </si>
  <si>
    <t>④観光目的で行う、イベント運行・増便等についての実証運行事業</t>
    <rPh sb="1" eb="3">
      <t>カンコウ</t>
    </rPh>
    <rPh sb="3" eb="5">
      <t>モクテキ</t>
    </rPh>
    <rPh sb="6" eb="7">
      <t>オコナ</t>
    </rPh>
    <rPh sb="13" eb="15">
      <t>ウンコウ</t>
    </rPh>
    <rPh sb="16" eb="18">
      <t>ゾウビン</t>
    </rPh>
    <rPh sb="18" eb="19">
      <t>トウ</t>
    </rPh>
    <rPh sb="24" eb="26">
      <t>ジッショウ</t>
    </rPh>
    <rPh sb="26" eb="28">
      <t>ウンコウ</t>
    </rPh>
    <rPh sb="28" eb="30">
      <t>ジギョウ</t>
    </rPh>
    <phoneticPr fontId="48"/>
  </si>
  <si>
    <t>上記観光事業等と連携した運行経費
※単に既存路線の維持を目的とするものではないこと。</t>
    <rPh sb="12" eb="14">
      <t>ウンコウ</t>
    </rPh>
    <rPh sb="14" eb="16">
      <t>ケイヒ</t>
    </rPh>
    <phoneticPr fontId="60"/>
  </si>
  <si>
    <t>⑤受入環境向上のための鉄軌道施設整備事業</t>
    <rPh sb="1" eb="3">
      <t>ウケイレ</t>
    </rPh>
    <rPh sb="3" eb="5">
      <t>カンキョウ</t>
    </rPh>
    <rPh sb="5" eb="7">
      <t>コウジョウ</t>
    </rPh>
    <rPh sb="11" eb="12">
      <t>テツ</t>
    </rPh>
    <rPh sb="12" eb="14">
      <t>キドウ</t>
    </rPh>
    <rPh sb="14" eb="16">
      <t>シセツ</t>
    </rPh>
    <rPh sb="16" eb="18">
      <t>セイビ</t>
    </rPh>
    <rPh sb="18" eb="20">
      <t>ジギョウ</t>
    </rPh>
    <phoneticPr fontId="48"/>
  </si>
  <si>
    <t>鉄軌道の受入環境向上のための、案内表示の掲示、トイレ・休憩スペースの改修　等</t>
    <rPh sb="0" eb="1">
      <t>テツ</t>
    </rPh>
    <rPh sb="1" eb="3">
      <t>キドウ</t>
    </rPh>
    <rPh sb="4" eb="6">
      <t>ウケイレ</t>
    </rPh>
    <rPh sb="6" eb="8">
      <t>カンキョウ</t>
    </rPh>
    <rPh sb="8" eb="10">
      <t>コウジョウ</t>
    </rPh>
    <rPh sb="15" eb="17">
      <t>アンナイ</t>
    </rPh>
    <phoneticPr fontId="48"/>
  </si>
  <si>
    <r>
      <t>５．海事関係（※）
　</t>
    </r>
    <r>
      <rPr>
        <u/>
        <sz val="16"/>
        <color theme="1"/>
        <rFont val="游ゴシック"/>
        <family val="3"/>
        <charset val="128"/>
        <scheme val="minor"/>
      </rPr>
      <t>地域の観光地の高付加価値化や観光施設等の収益力向上に資する目的</t>
    </r>
    <r>
      <rPr>
        <sz val="16"/>
        <color theme="1"/>
        <rFont val="游ゴシック"/>
        <family val="3"/>
        <charset val="128"/>
        <scheme val="minor"/>
      </rPr>
      <t>で行う、地域と連携した各種の取組について支援を行います。
　具体的には、船を活用したイベントの開催に要する費用や企画乗船券の造成等に要する費用、観光目的で行う船・旅客船ターミナルの改修費用、イベントに係る実証運航費用のほか、地域の取組と連携して実施する観光客受入のための各種施設の環境改善のための費用等を支援します。</t>
    </r>
    <rPh sb="2" eb="4">
      <t>カイジ</t>
    </rPh>
    <rPh sb="4" eb="6">
      <t>カンケイ</t>
    </rPh>
    <rPh sb="43" eb="44">
      <t>オコナ</t>
    </rPh>
    <rPh sb="46" eb="48">
      <t>チイキ</t>
    </rPh>
    <rPh sb="49" eb="51">
      <t>レンケイ</t>
    </rPh>
    <rPh sb="53" eb="55">
      <t>カクシュ</t>
    </rPh>
    <rPh sb="56" eb="58">
      <t>トリクミ</t>
    </rPh>
    <rPh sb="62" eb="64">
      <t>シエン</t>
    </rPh>
    <rPh sb="65" eb="66">
      <t>オコナ</t>
    </rPh>
    <rPh sb="73" eb="76">
      <t>グタイテキ</t>
    </rPh>
    <rPh sb="79" eb="80">
      <t>フネ</t>
    </rPh>
    <rPh sb="81" eb="83">
      <t>カツヨウ</t>
    </rPh>
    <rPh sb="90" eb="92">
      <t>カイサイ</t>
    </rPh>
    <rPh sb="93" eb="94">
      <t>ヨウ</t>
    </rPh>
    <rPh sb="96" eb="98">
      <t>ヒヨウ</t>
    </rPh>
    <rPh sb="99" eb="101">
      <t>キカク</t>
    </rPh>
    <rPh sb="101" eb="103">
      <t>ジョウセン</t>
    </rPh>
    <rPh sb="103" eb="104">
      <t>ケン</t>
    </rPh>
    <rPh sb="105" eb="107">
      <t>ゾウセイ</t>
    </rPh>
    <rPh sb="107" eb="108">
      <t>トウ</t>
    </rPh>
    <rPh sb="109" eb="110">
      <t>ヨウ</t>
    </rPh>
    <rPh sb="112" eb="114">
      <t>ヒヨウ</t>
    </rPh>
    <rPh sb="115" eb="117">
      <t>カンコウ</t>
    </rPh>
    <rPh sb="117" eb="119">
      <t>モクテキ</t>
    </rPh>
    <rPh sb="120" eb="121">
      <t>オコナ</t>
    </rPh>
    <rPh sb="122" eb="123">
      <t>フネ</t>
    </rPh>
    <rPh sb="124" eb="127">
      <t>リョカクセン</t>
    </rPh>
    <rPh sb="135" eb="137">
      <t>ヒヨウ</t>
    </rPh>
    <rPh sb="143" eb="144">
      <t>カカ</t>
    </rPh>
    <rPh sb="145" eb="147">
      <t>ジッショウ</t>
    </rPh>
    <rPh sb="147" eb="149">
      <t>ウンコウ</t>
    </rPh>
    <rPh sb="149" eb="151">
      <t>ヒヨウ</t>
    </rPh>
    <rPh sb="155" eb="157">
      <t>チイキ</t>
    </rPh>
    <rPh sb="158" eb="160">
      <t>トリクミ</t>
    </rPh>
    <rPh sb="161" eb="163">
      <t>レンケイ</t>
    </rPh>
    <rPh sb="165" eb="167">
      <t>ジッシ</t>
    </rPh>
    <rPh sb="169" eb="172">
      <t>カンコウキャク</t>
    </rPh>
    <rPh sb="172" eb="174">
      <t>ウケイレ</t>
    </rPh>
    <rPh sb="178" eb="180">
      <t>カクシュ</t>
    </rPh>
    <rPh sb="180" eb="182">
      <t>シセツ</t>
    </rPh>
    <rPh sb="183" eb="185">
      <t>カンキョウ</t>
    </rPh>
    <rPh sb="185" eb="187">
      <t>カイゼン</t>
    </rPh>
    <rPh sb="191" eb="193">
      <t>ヒヨウ</t>
    </rPh>
    <rPh sb="193" eb="194">
      <t>トウ</t>
    </rPh>
    <rPh sb="195" eb="197">
      <t>シエン</t>
    </rPh>
    <phoneticPr fontId="48"/>
  </si>
  <si>
    <t>旅客船を活用した観光イベント開催経費（企画・デザイン・広告・印刷・販売手数料の経費）（※）</t>
    <rPh sb="0" eb="3">
      <t>リョカクセン</t>
    </rPh>
    <phoneticPr fontId="48"/>
  </si>
  <si>
    <t>企画乗船券の造成・プロモーションに要する経費（企画・デザイン・広告・印刷・販売手数料の経費）（※）</t>
    <rPh sb="3" eb="4">
      <t>フネ</t>
    </rPh>
    <phoneticPr fontId="48"/>
  </si>
  <si>
    <t>③観光魅力向上のための船・旅客船ターミナル改修事業</t>
    <rPh sb="1" eb="3">
      <t>カンコウ</t>
    </rPh>
    <rPh sb="3" eb="5">
      <t>ミリョク</t>
    </rPh>
    <rPh sb="5" eb="7">
      <t>コウジョウ</t>
    </rPh>
    <rPh sb="21" eb="23">
      <t>カイシュウ</t>
    </rPh>
    <rPh sb="23" eb="25">
      <t>ジギョウ</t>
    </rPh>
    <phoneticPr fontId="13"/>
  </si>
  <si>
    <t>船体のラッピングや旅客船ターミナルの装飾等、イベント開催等に際し、観光資源としての魅力向上に資する船・旅客船ターミナルの改修費用　等</t>
    <rPh sb="0" eb="2">
      <t>センタイ</t>
    </rPh>
    <rPh sb="9" eb="12">
      <t>リョカクセン</t>
    </rPh>
    <rPh sb="18" eb="20">
      <t>ソウショク</t>
    </rPh>
    <rPh sb="20" eb="21">
      <t>トウ</t>
    </rPh>
    <rPh sb="26" eb="28">
      <t>カイサイ</t>
    </rPh>
    <rPh sb="28" eb="29">
      <t>トウ</t>
    </rPh>
    <rPh sb="30" eb="31">
      <t>サイ</t>
    </rPh>
    <rPh sb="33" eb="35">
      <t>カンコウ</t>
    </rPh>
    <rPh sb="35" eb="37">
      <t>シゲン</t>
    </rPh>
    <rPh sb="41" eb="43">
      <t>ミリョク</t>
    </rPh>
    <rPh sb="43" eb="45">
      <t>コウジョウ</t>
    </rPh>
    <rPh sb="46" eb="47">
      <t>シ</t>
    </rPh>
    <rPh sb="49" eb="50">
      <t>フネ</t>
    </rPh>
    <rPh sb="51" eb="54">
      <t>リョカクセン</t>
    </rPh>
    <rPh sb="60" eb="62">
      <t>カイシュウ</t>
    </rPh>
    <rPh sb="62" eb="64">
      <t>ヒヨウ</t>
    </rPh>
    <rPh sb="65" eb="66">
      <t>トウ</t>
    </rPh>
    <phoneticPr fontId="48"/>
  </si>
  <si>
    <r>
      <t xml:space="preserve">工事費
工事関連費
</t>
    </r>
    <r>
      <rPr>
        <sz val="16"/>
        <color theme="1"/>
        <rFont val="游ゴシック"/>
        <family val="3"/>
        <charset val="128"/>
        <scheme val="minor"/>
      </rPr>
      <t>整備費
委託・外注費
その他本事業に直接要する諸経費</t>
    </r>
    <rPh sb="10" eb="13">
      <t>セイビヒ</t>
    </rPh>
    <phoneticPr fontId="7"/>
  </si>
  <si>
    <t>④観光のための船舶導入事業</t>
    <rPh sb="1" eb="3">
      <t>カンコウ</t>
    </rPh>
    <rPh sb="7" eb="9">
      <t>センパク</t>
    </rPh>
    <rPh sb="9" eb="11">
      <t>ドウニュウ</t>
    </rPh>
    <rPh sb="11" eb="13">
      <t>ジギョウ</t>
    </rPh>
    <phoneticPr fontId="13"/>
  </si>
  <si>
    <t>25,000万</t>
    <rPh sb="6" eb="7">
      <t>マン</t>
    </rPh>
    <phoneticPr fontId="48"/>
  </si>
  <si>
    <t>観光目的にかかる船舶の導入経費（購入費及び建造費）</t>
    <rPh sb="8" eb="10">
      <t>センパク</t>
    </rPh>
    <rPh sb="16" eb="19">
      <t>コウニュウヒ</t>
    </rPh>
    <rPh sb="19" eb="20">
      <t>オヨ</t>
    </rPh>
    <rPh sb="21" eb="24">
      <t>ケンゾウヒ</t>
    </rPh>
    <phoneticPr fontId="13"/>
  </si>
  <si>
    <t>⑤観光目的で行う、イベント運航・増便等についての実証運航事業</t>
    <rPh sb="1" eb="3">
      <t>カンコウ</t>
    </rPh>
    <rPh sb="3" eb="5">
      <t>モクテキ</t>
    </rPh>
    <rPh sb="6" eb="7">
      <t>オコナ</t>
    </rPh>
    <rPh sb="13" eb="15">
      <t>ウンコウ</t>
    </rPh>
    <rPh sb="14" eb="15">
      <t>ワタル</t>
    </rPh>
    <rPh sb="16" eb="18">
      <t>ゾウビン</t>
    </rPh>
    <rPh sb="18" eb="19">
      <t>トウ</t>
    </rPh>
    <rPh sb="24" eb="26">
      <t>ジッショウ</t>
    </rPh>
    <rPh sb="26" eb="28">
      <t>ウンコウ</t>
    </rPh>
    <rPh sb="28" eb="30">
      <t>ジギョウ</t>
    </rPh>
    <phoneticPr fontId="48"/>
  </si>
  <si>
    <t>上記観光事業等と連携した運航経費
※単に既存路線の維持を目的とするものではないこと。</t>
    <rPh sb="12" eb="14">
      <t>ウンコウ</t>
    </rPh>
    <rPh sb="14" eb="16">
      <t>ケイヒ</t>
    </rPh>
    <phoneticPr fontId="48"/>
  </si>
  <si>
    <t>⑥受入環境向上のための船内・旅客船ターミナル整備事業</t>
    <rPh sb="1" eb="3">
      <t>ウケイレ</t>
    </rPh>
    <rPh sb="3" eb="5">
      <t>カンキョウ</t>
    </rPh>
    <rPh sb="5" eb="7">
      <t>コウジョウ</t>
    </rPh>
    <rPh sb="11" eb="13">
      <t>センナイ</t>
    </rPh>
    <rPh sb="14" eb="16">
      <t>リョキャク</t>
    </rPh>
    <rPh sb="16" eb="17">
      <t>セン</t>
    </rPh>
    <rPh sb="22" eb="24">
      <t>セイビ</t>
    </rPh>
    <rPh sb="24" eb="26">
      <t>ジギョウ</t>
    </rPh>
    <phoneticPr fontId="48"/>
  </si>
  <si>
    <t>船内、旅客船ターミナルの受入向上にかかる費用（案内表示の掲示、トイレ・休憩スペースの改修　等）</t>
    <rPh sb="0" eb="2">
      <t>センナイ</t>
    </rPh>
    <rPh sb="3" eb="6">
      <t>リョカクセン</t>
    </rPh>
    <rPh sb="12" eb="14">
      <t>ウケイレ</t>
    </rPh>
    <rPh sb="14" eb="16">
      <t>コウジョウ</t>
    </rPh>
    <rPh sb="20" eb="22">
      <t>ヒヨウ</t>
    </rPh>
    <rPh sb="23" eb="25">
      <t>アンナイ</t>
    </rPh>
    <rPh sb="45" eb="46">
      <t>ナド</t>
    </rPh>
    <phoneticPr fontId="48"/>
  </si>
  <si>
    <r>
      <t>６．航空関係
　</t>
    </r>
    <r>
      <rPr>
        <u/>
        <sz val="16"/>
        <color theme="1"/>
        <rFont val="游ゴシック"/>
        <family val="3"/>
        <charset val="128"/>
        <scheme val="minor"/>
      </rPr>
      <t>地域の観光地の高付加価値化や観光施設等の収益力向上に資する目的</t>
    </r>
    <r>
      <rPr>
        <sz val="16"/>
        <color theme="1"/>
        <rFont val="游ゴシック"/>
        <family val="3"/>
        <charset val="128"/>
        <scheme val="minor"/>
      </rPr>
      <t>で行う、地域と連携した各種の取組について支援を行います。
　具体的には、航空機を活用したイベントの開催に要する費用や企画航空券の造成等に要する費用、観光目的で行う航空機・航空旅客ターミナルの改修費用、イベントに係る実証運航費用のほか、地域の取組と連携して実施する観光客受入のための各種施設の環境改善のための費用等を支援します。</t>
    </r>
    <rPh sb="2" eb="4">
      <t>コウクウ</t>
    </rPh>
    <rPh sb="4" eb="6">
      <t>カンケイ</t>
    </rPh>
    <rPh sb="100" eb="102">
      <t>コウクウ</t>
    </rPh>
    <rPh sb="121" eb="124">
      <t>コウクウキ</t>
    </rPh>
    <rPh sb="125" eb="129">
      <t>コウクウリョカク</t>
    </rPh>
    <phoneticPr fontId="48"/>
  </si>
  <si>
    <r>
      <t>※１　上記の「補助対象メニュー」のうち、</t>
    </r>
    <r>
      <rPr>
        <u/>
        <sz val="16"/>
        <rFont val="游ゴシック"/>
        <family val="3"/>
        <charset val="128"/>
        <scheme val="minor"/>
      </rPr>
      <t>２以上の取組を必須</t>
    </r>
    <r>
      <rPr>
        <sz val="16"/>
        <rFont val="游ゴシック"/>
        <family val="3"/>
        <charset val="128"/>
        <scheme val="minor"/>
      </rPr>
      <t>とする。乗合バスや貸切バスの計画にあわせて、パークアンドバスライドに取り組むための駐車場整備を行う場合は、</t>
    </r>
    <r>
      <rPr>
        <u/>
        <sz val="16"/>
        <rFont val="游ゴシック"/>
        <family val="3"/>
        <charset val="128"/>
        <scheme val="minor"/>
      </rPr>
      <t>３以上の取組を必須</t>
    </r>
    <r>
      <rPr>
        <sz val="16"/>
        <rFont val="游ゴシック"/>
        <family val="3"/>
        <charset val="128"/>
        <scheme val="minor"/>
      </rPr>
      <t>とする。 
　　　ただし、上記取組に該当するものの、補助によらずに実施する取組を含めて構わない（例えば、自己資金のみによる上記取組など）。この場合、様式１の事業計画に、当該取組の内容を記載すること。</t>
    </r>
    <rPh sb="3" eb="5">
      <t>ジョウキ</t>
    </rPh>
    <rPh sb="7" eb="9">
      <t>ホジョ</t>
    </rPh>
    <rPh sb="9" eb="11">
      <t>タイショウ</t>
    </rPh>
    <rPh sb="21" eb="23">
      <t>イジョウ</t>
    </rPh>
    <rPh sb="24" eb="26">
      <t>トリクミ</t>
    </rPh>
    <rPh sb="27" eb="29">
      <t>ヒッス</t>
    </rPh>
    <rPh sb="104" eb="106">
      <t>ジョウキ</t>
    </rPh>
    <rPh sb="106" eb="108">
      <t>トリクミ</t>
    </rPh>
    <rPh sb="109" eb="111">
      <t>ガイトウ</t>
    </rPh>
    <rPh sb="117" eb="119">
      <t>ホジョ</t>
    </rPh>
    <rPh sb="124" eb="126">
      <t>ジッシ</t>
    </rPh>
    <rPh sb="128" eb="130">
      <t>トリクミ</t>
    </rPh>
    <rPh sb="131" eb="132">
      <t>フク</t>
    </rPh>
    <rPh sb="134" eb="135">
      <t>カマ</t>
    </rPh>
    <rPh sb="139" eb="140">
      <t>タト</t>
    </rPh>
    <rPh sb="143" eb="147">
      <t>ジコシキン</t>
    </rPh>
    <rPh sb="152" eb="154">
      <t>ジョウキ</t>
    </rPh>
    <rPh sb="154" eb="156">
      <t>トリクミ</t>
    </rPh>
    <rPh sb="162" eb="164">
      <t>バアイ</t>
    </rPh>
    <rPh sb="165" eb="167">
      <t>ヨウシキ</t>
    </rPh>
    <rPh sb="169" eb="171">
      <t>ジギョウ</t>
    </rPh>
    <rPh sb="175" eb="177">
      <t>トウガイ</t>
    </rPh>
    <rPh sb="177" eb="179">
      <t>トリクミ</t>
    </rPh>
    <rPh sb="180" eb="182">
      <t>ナイヨウ</t>
    </rPh>
    <rPh sb="183" eb="185">
      <t>キサイ</t>
    </rPh>
    <phoneticPr fontId="13"/>
  </si>
  <si>
    <r>
      <t>※２　実証運行の支援条件・支援対象は以下の通りです。
　　　【運行を行う者】
　　　旅客自動車運送事業、鉄軌道事業、海上運送事業（旅客船事業）及び、バスターミナル事業の許認可等を受けている事業者を対象とします。
　　　【条件】
　　　・各種法令に違反しないこと・適切な地元調整が行われること・本事業終了後も、継続的に運行するための検討が行われていること・効果検証を行うこと
　　　・既存路線（航路）の維持が目的ではないこと（観光促進を目的とした新規路線、増便・路線（系統・航路）の見直し等）。
　　　</t>
    </r>
    <r>
      <rPr>
        <u/>
        <sz val="16"/>
        <rFont val="游ゴシック"/>
        <family val="3"/>
        <charset val="128"/>
        <scheme val="minor"/>
      </rPr>
      <t>特に許認可等や地元調整については、運輸局等・関係事業者とよくご相談の上申請ください。</t>
    </r>
    <r>
      <rPr>
        <sz val="16"/>
        <rFont val="游ゴシック"/>
        <family val="3"/>
        <charset val="128"/>
        <scheme val="minor"/>
      </rPr>
      <t xml:space="preserve">
※３　「補助対象経費の例」で（※）が付されているものは、当該補助対象経費が１００万円以下の部分については定額補助とします。
</t>
    </r>
    <rPh sb="58" eb="60">
      <t>カイジョウ</t>
    </rPh>
    <rPh sb="65" eb="67">
      <t>リョカク</t>
    </rPh>
    <rPh sb="67" eb="68">
      <t>フネ</t>
    </rPh>
    <rPh sb="69" eb="70">
      <t>ギョウ</t>
    </rPh>
    <rPh sb="71" eb="72">
      <t>オヨ</t>
    </rPh>
    <rPh sb="84" eb="87">
      <t>キョニンカ</t>
    </rPh>
    <rPh sb="87" eb="88">
      <t>トウ</t>
    </rPh>
    <rPh sb="89" eb="90">
      <t>ウ</t>
    </rPh>
    <rPh sb="94" eb="97">
      <t>ジギョウシャ</t>
    </rPh>
    <rPh sb="191" eb="193">
      <t>キゾン</t>
    </rPh>
    <rPh sb="193" eb="195">
      <t>ロセン</t>
    </rPh>
    <rPh sb="196" eb="198">
      <t>コウロ</t>
    </rPh>
    <rPh sb="200" eb="202">
      <t>イジ</t>
    </rPh>
    <rPh sb="203" eb="205">
      <t>モクテキ</t>
    </rPh>
    <rPh sb="212" eb="214">
      <t>カンコウ</t>
    </rPh>
    <rPh sb="214" eb="216">
      <t>ソクシン</t>
    </rPh>
    <rPh sb="217" eb="219">
      <t>モクテキ</t>
    </rPh>
    <rPh sb="222" eb="224">
      <t>シンキ</t>
    </rPh>
    <rPh sb="224" eb="226">
      <t>ロセン</t>
    </rPh>
    <rPh sb="227" eb="229">
      <t>ゾウビン</t>
    </rPh>
    <rPh sb="230" eb="232">
      <t>ロセン</t>
    </rPh>
    <rPh sb="233" eb="235">
      <t>ケイトウ</t>
    </rPh>
    <rPh sb="236" eb="238">
      <t>コウロ</t>
    </rPh>
    <rPh sb="240" eb="242">
      <t>ミナオ</t>
    </rPh>
    <rPh sb="243" eb="244">
      <t>トウ</t>
    </rPh>
    <rPh sb="255" eb="256">
      <t>トウ</t>
    </rPh>
    <rPh sb="270" eb="271">
      <t>トウ</t>
    </rPh>
    <rPh sb="297" eb="303">
      <t>ホジョタイショウケイヒ</t>
    </rPh>
    <rPh sb="304" eb="305">
      <t>レイ</t>
    </rPh>
    <rPh sb="311" eb="312">
      <t>フ</t>
    </rPh>
    <rPh sb="321" eb="327">
      <t>トウガイホジョタイショウ</t>
    </rPh>
    <rPh sb="327" eb="329">
      <t>ケイヒ</t>
    </rPh>
    <rPh sb="333" eb="335">
      <t>マンエン</t>
    </rPh>
    <rPh sb="335" eb="337">
      <t>イカ</t>
    </rPh>
    <rPh sb="338" eb="340">
      <t>ブブン</t>
    </rPh>
    <rPh sb="345" eb="347">
      <t>テイガク</t>
    </rPh>
    <rPh sb="347" eb="349">
      <t>ホジョ</t>
    </rPh>
    <phoneticPr fontId="48"/>
  </si>
  <si>
    <t>様式２(R5交通・観光連携型事業ver.2.0.0)</t>
    <rPh sb="0" eb="2">
      <t>ヨウシキ</t>
    </rPh>
    <rPh sb="6" eb="8">
      <t>コウツウ</t>
    </rPh>
    <phoneticPr fontId="1"/>
  </si>
  <si>
    <t>航空</t>
    <rPh sb="0" eb="2">
      <t>コウクウ</t>
    </rPh>
    <phoneticPr fontId="1"/>
  </si>
  <si>
    <t>補足資料</t>
    <rPh sb="0" eb="4">
      <t>ホソクシリョウ</t>
    </rPh>
    <phoneticPr fontId="2"/>
  </si>
  <si>
    <t>実証運行費の算出根拠（乗合）</t>
    <rPh sb="0" eb="4">
      <t>ジッショウウンコウ</t>
    </rPh>
    <rPh sb="4" eb="5">
      <t>ヒ</t>
    </rPh>
    <rPh sb="6" eb="8">
      <t>サンシュツ</t>
    </rPh>
    <rPh sb="8" eb="10">
      <t>コンキョ</t>
    </rPh>
    <rPh sb="11" eb="13">
      <t>ノリアイ</t>
    </rPh>
    <phoneticPr fontId="2"/>
  </si>
  <si>
    <t>補助事業者名</t>
    <rPh sb="0" eb="2">
      <t>ホジョ</t>
    </rPh>
    <rPh sb="2" eb="4">
      <t>ジギョウ</t>
    </rPh>
    <rPh sb="4" eb="5">
      <t>シャ</t>
    </rPh>
    <rPh sb="5" eb="6">
      <t>メイ</t>
    </rPh>
    <phoneticPr fontId="2"/>
  </si>
  <si>
    <t>１．前年度の事業損益明細表における損益の実績</t>
    <rPh sb="2" eb="5">
      <t>ゼンネンド</t>
    </rPh>
    <rPh sb="6" eb="8">
      <t>ジギョウ</t>
    </rPh>
    <rPh sb="8" eb="13">
      <t>ソンエキメイサイヒョウ</t>
    </rPh>
    <rPh sb="17" eb="19">
      <t>ソンエキ</t>
    </rPh>
    <rPh sb="20" eb="22">
      <t>ジッセキ</t>
    </rPh>
    <phoneticPr fontId="2"/>
  </si>
  <si>
    <t>補助対象期間の
損益状況</t>
    <phoneticPr fontId="2"/>
  </si>
  <si>
    <t>営業収益</t>
    <rPh sb="0" eb="2">
      <t>エイギョウ</t>
    </rPh>
    <rPh sb="2" eb="4">
      <t>シュウエキ</t>
    </rPh>
    <phoneticPr fontId="2"/>
  </si>
  <si>
    <t>千円</t>
    <rPh sb="0" eb="2">
      <t>センエン</t>
    </rPh>
    <phoneticPr fontId="2"/>
  </si>
  <si>
    <t>営業外収益</t>
    <rPh sb="0" eb="3">
      <t>エイギョウガイ</t>
    </rPh>
    <rPh sb="3" eb="5">
      <t>シュウエキ</t>
    </rPh>
    <phoneticPr fontId="2"/>
  </si>
  <si>
    <t>営業費用</t>
    <rPh sb="0" eb="2">
      <t>エイギョウ</t>
    </rPh>
    <rPh sb="2" eb="4">
      <t>ヒヨウ</t>
    </rPh>
    <phoneticPr fontId="2"/>
  </si>
  <si>
    <t>運行費（イ）</t>
    <rPh sb="0" eb="2">
      <t>ウンコウ</t>
    </rPh>
    <rPh sb="2" eb="3">
      <t>ヒ</t>
    </rPh>
    <phoneticPr fontId="2"/>
  </si>
  <si>
    <t>営業外費用</t>
    <rPh sb="0" eb="3">
      <t>エイギョウガイ</t>
    </rPh>
    <rPh sb="3" eb="5">
      <t>ヒヨウ</t>
    </rPh>
    <phoneticPr fontId="2"/>
  </si>
  <si>
    <t>一般管理費</t>
    <rPh sb="0" eb="2">
      <t>イッパン</t>
    </rPh>
    <rPh sb="2" eb="5">
      <t>カンリヒ</t>
    </rPh>
    <phoneticPr fontId="2"/>
  </si>
  <si>
    <t>営業外損益</t>
    <rPh sb="0" eb="3">
      <t>エイギョウガイ</t>
    </rPh>
    <rPh sb="3" eb="5">
      <t>ソンエキ</t>
    </rPh>
    <phoneticPr fontId="2"/>
  </si>
  <si>
    <t>営業損益</t>
    <rPh sb="0" eb="2">
      <t>エイギョウ</t>
    </rPh>
    <rPh sb="2" eb="4">
      <t>ソンエキ</t>
    </rPh>
    <phoneticPr fontId="2"/>
  </si>
  <si>
    <t>※黄色のセルに記入してください</t>
    <rPh sb="1" eb="3">
      <t>キイロ</t>
    </rPh>
    <rPh sb="7" eb="9">
      <t>キニュウ</t>
    </rPh>
    <phoneticPr fontId="1"/>
  </si>
  <si>
    <t>年間実車走行実績（ロ）</t>
    <rPh sb="0" eb="2">
      <t>ネンカン</t>
    </rPh>
    <rPh sb="2" eb="4">
      <t>ジッシャ</t>
    </rPh>
    <rPh sb="4" eb="6">
      <t>ソウコウ</t>
    </rPh>
    <rPh sb="6" eb="8">
      <t>ジッセキ</t>
    </rPh>
    <phoneticPr fontId="2"/>
  </si>
  <si>
    <t>㎞</t>
    <phoneticPr fontId="2"/>
  </si>
  <si>
    <t>キロ当たり運行費用（ハ）
（ハ＝イ÷ロ）</t>
    <rPh sb="2" eb="3">
      <t>ア</t>
    </rPh>
    <rPh sb="5" eb="9">
      <t>ウンコウヒヨウ</t>
    </rPh>
    <phoneticPr fontId="2"/>
  </si>
  <si>
    <t>円</t>
    <rPh sb="0" eb="1">
      <t>エン</t>
    </rPh>
    <phoneticPr fontId="2"/>
  </si>
  <si>
    <t>２．実証運行費の算出</t>
    <rPh sb="2" eb="7">
      <t>ジッショウウンコウヒ</t>
    </rPh>
    <rPh sb="8" eb="10">
      <t>サンシュツ</t>
    </rPh>
    <phoneticPr fontId="2"/>
  </si>
  <si>
    <t>実証運行想定日数（ニ）</t>
    <rPh sb="0" eb="4">
      <t>ジッショウウンコウ</t>
    </rPh>
    <rPh sb="4" eb="6">
      <t>ソウテイ</t>
    </rPh>
    <rPh sb="6" eb="8">
      <t>ニッスウ</t>
    </rPh>
    <phoneticPr fontId="2"/>
  </si>
  <si>
    <t>日</t>
    <rPh sb="0" eb="1">
      <t>ニチ</t>
    </rPh>
    <phoneticPr fontId="2"/>
  </si>
  <si>
    <t>運行系統名</t>
    <rPh sb="0" eb="2">
      <t>ウンコウ</t>
    </rPh>
    <rPh sb="2" eb="4">
      <t>ケイトウ</t>
    </rPh>
    <rPh sb="4" eb="5">
      <t>メイ</t>
    </rPh>
    <phoneticPr fontId="2"/>
  </si>
  <si>
    <t>運行系統</t>
    <rPh sb="0" eb="2">
      <t>ウンコウ</t>
    </rPh>
    <rPh sb="2" eb="4">
      <t>ケイトウ</t>
    </rPh>
    <phoneticPr fontId="2"/>
  </si>
  <si>
    <t>キロ程（ホ）</t>
    <rPh sb="2" eb="3">
      <t>テイ</t>
    </rPh>
    <phoneticPr fontId="2"/>
  </si>
  <si>
    <t>1日あたり
運行回数（へ）</t>
    <rPh sb="1" eb="2">
      <t>ニチ</t>
    </rPh>
    <rPh sb="6" eb="8">
      <t>ウンコウ</t>
    </rPh>
    <rPh sb="8" eb="10">
      <t>カイスウ</t>
    </rPh>
    <phoneticPr fontId="2"/>
  </si>
  <si>
    <r>
      <t>計画実車走行キロ（ト）
（ト＝ホ×ヘ</t>
    </r>
    <r>
      <rPr>
        <b/>
        <sz val="9"/>
        <rFont val="ＭＳ Ｐゴシック"/>
        <family val="3"/>
        <charset val="128"/>
      </rPr>
      <t>×２</t>
    </r>
    <r>
      <rPr>
        <sz val="9"/>
        <rFont val="ＭＳ Ｐゴシック"/>
        <family val="3"/>
        <charset val="128"/>
      </rPr>
      <t>）</t>
    </r>
    <rPh sb="0" eb="2">
      <t>ケイカク</t>
    </rPh>
    <rPh sb="2" eb="4">
      <t>ジッシャ</t>
    </rPh>
    <rPh sb="4" eb="6">
      <t>ソウコウ</t>
    </rPh>
    <phoneticPr fontId="2"/>
  </si>
  <si>
    <t>実証運行期間の
計画実車走行キロ（チ）
（チ＝ト×ニ）</t>
    <rPh sb="0" eb="2">
      <t>ジッショウ</t>
    </rPh>
    <rPh sb="2" eb="4">
      <t>ウンコウ</t>
    </rPh>
    <rPh sb="4" eb="6">
      <t>キカン</t>
    </rPh>
    <rPh sb="8" eb="10">
      <t>ケイカク</t>
    </rPh>
    <rPh sb="10" eb="12">
      <t>ジッシャ</t>
    </rPh>
    <rPh sb="12" eb="14">
      <t>ソウコウ</t>
    </rPh>
    <phoneticPr fontId="2"/>
  </si>
  <si>
    <t>実証運行費（リ）
（リ＝ハ×チ）</t>
    <rPh sb="0" eb="2">
      <t>ジッショウ</t>
    </rPh>
    <rPh sb="2" eb="4">
      <t>ウンコウ</t>
    </rPh>
    <rPh sb="4" eb="5">
      <t>ヒ</t>
    </rPh>
    <phoneticPr fontId="2"/>
  </si>
  <si>
    <t>予測設定運賃収入
（ヌ）</t>
    <rPh sb="0" eb="2">
      <t>ヨソク</t>
    </rPh>
    <rPh sb="2" eb="4">
      <t>セッテイ</t>
    </rPh>
    <rPh sb="4" eb="6">
      <t>ウンチン</t>
    </rPh>
    <rPh sb="6" eb="8">
      <t>シュウニュウ</t>
    </rPh>
    <phoneticPr fontId="1"/>
  </si>
  <si>
    <r>
      <t>実証運行期間中の予測</t>
    </r>
    <r>
      <rPr>
        <sz val="8"/>
        <rFont val="ＭＳ Ｐゴシック"/>
        <family val="3"/>
        <charset val="128"/>
      </rPr>
      <t>輸送人員
（ル）</t>
    </r>
    <rPh sb="0" eb="2">
      <t>ジッショウ</t>
    </rPh>
    <rPh sb="2" eb="4">
      <t>ウンコウ</t>
    </rPh>
    <rPh sb="4" eb="7">
      <t>キカンチュウ</t>
    </rPh>
    <rPh sb="8" eb="10">
      <t>ヨソク</t>
    </rPh>
    <rPh sb="10" eb="12">
      <t>ユソウ</t>
    </rPh>
    <rPh sb="12" eb="14">
      <t>ジンイン</t>
    </rPh>
    <phoneticPr fontId="1"/>
  </si>
  <si>
    <t>実証運行期間中のその他収入（ヲ）</t>
    <rPh sb="0" eb="2">
      <t>ジッショウ</t>
    </rPh>
    <rPh sb="2" eb="4">
      <t>ウンコウ</t>
    </rPh>
    <rPh sb="4" eb="6">
      <t>キカン</t>
    </rPh>
    <rPh sb="6" eb="7">
      <t>ナカ</t>
    </rPh>
    <rPh sb="10" eb="11">
      <t>ホカ</t>
    </rPh>
    <rPh sb="11" eb="13">
      <t>シュウニュウ</t>
    </rPh>
    <phoneticPr fontId="1"/>
  </si>
  <si>
    <t>実証運行期間中の予測収入（ワ）
（ワ＝ヌ×ル＋ヲ）</t>
    <rPh sb="0" eb="2">
      <t>ジッショウ</t>
    </rPh>
    <rPh sb="2" eb="4">
      <t>ウンコウ</t>
    </rPh>
    <rPh sb="4" eb="7">
      <t>キカンチュウ</t>
    </rPh>
    <rPh sb="8" eb="10">
      <t>ヨソク</t>
    </rPh>
    <rPh sb="10" eb="12">
      <t>シュウニュウ</t>
    </rPh>
    <phoneticPr fontId="1"/>
  </si>
  <si>
    <t>起点</t>
    <rPh sb="0" eb="2">
      <t>キテン</t>
    </rPh>
    <phoneticPr fontId="2"/>
  </si>
  <si>
    <t>主な経由地</t>
    <rPh sb="0" eb="1">
      <t>オモ</t>
    </rPh>
    <rPh sb="2" eb="5">
      <t>ケイユチ</t>
    </rPh>
    <phoneticPr fontId="2"/>
  </si>
  <si>
    <t>終点</t>
    <rPh sb="0" eb="2">
      <t>シュウテン</t>
    </rPh>
    <phoneticPr fontId="2"/>
  </si>
  <si>
    <t>km</t>
    <phoneticPr fontId="2"/>
  </si>
  <si>
    <t>回</t>
    <rPh sb="0" eb="1">
      <t>カイ</t>
    </rPh>
    <phoneticPr fontId="2"/>
  </si>
  <si>
    <t>人</t>
    <rPh sb="0" eb="1">
      <t>ニン</t>
    </rPh>
    <phoneticPr fontId="2"/>
  </si>
  <si>
    <t>新規路線の追加、増便、路線（経路）の見直しのいずれかを含みます</t>
    <rPh sb="0" eb="4">
      <t>シンキロセン</t>
    </rPh>
    <rPh sb="5" eb="7">
      <t>ツイカ</t>
    </rPh>
    <rPh sb="8" eb="10">
      <t>ゾウビン</t>
    </rPh>
    <rPh sb="11" eb="13">
      <t>ロセン</t>
    </rPh>
    <rPh sb="14" eb="16">
      <t>ケイロ</t>
    </rPh>
    <rPh sb="18" eb="20">
      <t>ミナオ</t>
    </rPh>
    <rPh sb="27" eb="28">
      <t>フク</t>
    </rPh>
    <phoneticPr fontId="1"/>
  </si>
  <si>
    <t>実証運行費（リ）の計
（補助対象経費） A</t>
    <rPh sb="0" eb="5">
      <t>ジッショウウンコウヒ</t>
    </rPh>
    <rPh sb="9" eb="10">
      <t>ケイ</t>
    </rPh>
    <rPh sb="12" eb="18">
      <t>ホジョタイショウケイヒ</t>
    </rPh>
    <phoneticPr fontId="2"/>
  </si>
  <si>
    <t>実証運行期間中の予測収入（ワ）の計 B</t>
    <rPh sb="0" eb="6">
      <t>ジッショウウンコウキカン</t>
    </rPh>
    <rPh sb="6" eb="7">
      <t>ナカ</t>
    </rPh>
    <rPh sb="8" eb="10">
      <t>ヨソク</t>
    </rPh>
    <rPh sb="10" eb="12">
      <t>シュウニュウ</t>
    </rPh>
    <rPh sb="16" eb="17">
      <t>ケイ</t>
    </rPh>
    <phoneticPr fontId="2"/>
  </si>
  <si>
    <t>補助金額 C</t>
    <rPh sb="0" eb="4">
      <t>ホジョキンガク</t>
    </rPh>
    <phoneticPr fontId="2"/>
  </si>
  <si>
    <t>※C=A×1/2</t>
    <phoneticPr fontId="1"/>
  </si>
  <si>
    <t>※補助上限額は3,000万円</t>
    <rPh sb="1" eb="6">
      <t>ホジョジョウゲンガク</t>
    </rPh>
    <rPh sb="12" eb="14">
      <t>マンエン</t>
    </rPh>
    <phoneticPr fontId="1"/>
  </si>
  <si>
    <t>【記入に際しての注意事項】</t>
    <rPh sb="1" eb="3">
      <t>キニュウ</t>
    </rPh>
    <rPh sb="4" eb="5">
      <t>サイ</t>
    </rPh>
    <rPh sb="8" eb="10">
      <t>チュウイ</t>
    </rPh>
    <rPh sb="10" eb="12">
      <t>ジコウ</t>
    </rPh>
    <phoneticPr fontId="1"/>
  </si>
  <si>
    <t>※「前年度の事業損益明細表における損益の実績」については、消費税相当額を控除した額を記載すること。</t>
    <phoneticPr fontId="2"/>
  </si>
  <si>
    <t>※イ欄の運行費については、事業損益明細表の一般管理費を控除した額を記載すること。</t>
    <rPh sb="2" eb="3">
      <t>ラン</t>
    </rPh>
    <rPh sb="4" eb="6">
      <t>ウンコウ</t>
    </rPh>
    <rPh sb="6" eb="7">
      <t>ヒ</t>
    </rPh>
    <rPh sb="13" eb="15">
      <t>ジギョウ</t>
    </rPh>
    <rPh sb="15" eb="17">
      <t>ソンエキ</t>
    </rPh>
    <rPh sb="17" eb="20">
      <t>メイサイヒョウ</t>
    </rPh>
    <rPh sb="21" eb="23">
      <t>イッパン</t>
    </rPh>
    <rPh sb="23" eb="26">
      <t>カンリヒ</t>
    </rPh>
    <rPh sb="27" eb="29">
      <t>コウジョ</t>
    </rPh>
    <rPh sb="31" eb="32">
      <t>ガク</t>
    </rPh>
    <rPh sb="33" eb="35">
      <t>キサイ</t>
    </rPh>
    <phoneticPr fontId="2"/>
  </si>
  <si>
    <r>
      <t>※ホ欄のキロ程については、往復路の平均で算出すること。</t>
    </r>
    <r>
      <rPr>
        <b/>
        <sz val="9"/>
        <color rgb="FFFF0000"/>
        <rFont val="ＭＳ Ｐゴシック"/>
        <family val="3"/>
        <charset val="128"/>
      </rPr>
      <t>（循環系統は循環系統キロの１／２により算出すること）</t>
    </r>
    <rPh sb="2" eb="3">
      <t>ラン</t>
    </rPh>
    <rPh sb="6" eb="7">
      <t>テイ</t>
    </rPh>
    <rPh sb="13" eb="15">
      <t>オウフク</t>
    </rPh>
    <rPh sb="14" eb="16">
      <t>フクロ</t>
    </rPh>
    <rPh sb="17" eb="19">
      <t>ヘイキン</t>
    </rPh>
    <rPh sb="20" eb="22">
      <t>サンシュツ</t>
    </rPh>
    <rPh sb="28" eb="30">
      <t>ジュンカン</t>
    </rPh>
    <rPh sb="30" eb="32">
      <t>ケイトウ</t>
    </rPh>
    <rPh sb="33" eb="35">
      <t>ジュンカン</t>
    </rPh>
    <rPh sb="35" eb="37">
      <t>ケイトウ</t>
    </rPh>
    <rPh sb="46" eb="48">
      <t>サンシュツ</t>
    </rPh>
    <phoneticPr fontId="1"/>
  </si>
  <si>
    <t>※へ欄の運行回数は、１日の平均を小数点第１位（第２位以下切り捨て）まで算出して記載すること。なお１往復を運行回数１回とし、循環系統の場合は、１循環で運行回数１回とする。</t>
    <rPh sb="2" eb="3">
      <t>ラン</t>
    </rPh>
    <phoneticPr fontId="2"/>
  </si>
  <si>
    <t>※上限額3,000万円</t>
    <rPh sb="1" eb="4">
      <t>ジョウゲンガク</t>
    </rPh>
    <rPh sb="9" eb="11">
      <t>マンエン</t>
    </rPh>
    <phoneticPr fontId="1"/>
  </si>
  <si>
    <t>実証運行費の算出根拠（貸切・タクシー）</t>
    <rPh sb="0" eb="4">
      <t>ジッショウウンコウ</t>
    </rPh>
    <rPh sb="4" eb="5">
      <t>ヒ</t>
    </rPh>
    <rPh sb="6" eb="8">
      <t>サンシュツ</t>
    </rPh>
    <rPh sb="8" eb="10">
      <t>コンキョ</t>
    </rPh>
    <rPh sb="11" eb="13">
      <t>カシキリ</t>
    </rPh>
    <phoneticPr fontId="2"/>
  </si>
  <si>
    <t>１．実証運行費の算出</t>
    <rPh sb="2" eb="7">
      <t>ジッショウウンコウヒ</t>
    </rPh>
    <rPh sb="8" eb="10">
      <t>サンシュツ</t>
    </rPh>
    <phoneticPr fontId="2"/>
  </si>
  <si>
    <t>○実証運行に必要な費用…（Ａ）　　</t>
    <phoneticPr fontId="2"/>
  </si>
  <si>
    <t>　（単位：円）</t>
    <phoneticPr fontId="2"/>
  </si>
  <si>
    <t>実証運行に必要な経費名目</t>
    <rPh sb="8" eb="10">
      <t>ケイヒ</t>
    </rPh>
    <phoneticPr fontId="2"/>
  </si>
  <si>
    <t>積算内容</t>
    <phoneticPr fontId="2"/>
  </si>
  <si>
    <t>費用額</t>
    <phoneticPr fontId="2"/>
  </si>
  <si>
    <t>合　　　　　　　　　　計</t>
    <rPh sb="0" eb="1">
      <t>ゴウ</t>
    </rPh>
    <rPh sb="11" eb="12">
      <t>ケイ</t>
    </rPh>
    <phoneticPr fontId="2"/>
  </si>
  <si>
    <t>○実証運行により発生する収入…（Ｂ）　　　　　　　　　</t>
    <rPh sb="13" eb="14">
      <t>ニュウ</t>
    </rPh>
    <phoneticPr fontId="2"/>
  </si>
  <si>
    <t>実証運行に要する経費の1/2を収受する必要があります
※駐車場代や高速道路代も含め補助対象経費（A）の1/2以上を収受してください</t>
    <rPh sb="0" eb="2">
      <t>ジッショウ</t>
    </rPh>
    <rPh sb="2" eb="4">
      <t>ウンコウ</t>
    </rPh>
    <rPh sb="5" eb="6">
      <t>ヨウ</t>
    </rPh>
    <rPh sb="8" eb="10">
      <t>ケイヒ</t>
    </rPh>
    <rPh sb="15" eb="17">
      <t>シュウジュ</t>
    </rPh>
    <rPh sb="19" eb="21">
      <t>ヒツヨウ</t>
    </rPh>
    <rPh sb="28" eb="31">
      <t>チュウシャジョウ</t>
    </rPh>
    <rPh sb="31" eb="32">
      <t>ダイ</t>
    </rPh>
    <rPh sb="33" eb="35">
      <t>コウソク</t>
    </rPh>
    <rPh sb="35" eb="37">
      <t>ドウロ</t>
    </rPh>
    <rPh sb="37" eb="38">
      <t>ダイ</t>
    </rPh>
    <rPh sb="39" eb="40">
      <t>フク</t>
    </rPh>
    <rPh sb="41" eb="47">
      <t>ホジョタイショウケイヒ</t>
    </rPh>
    <rPh sb="54" eb="56">
      <t>イジョウ</t>
    </rPh>
    <rPh sb="57" eb="59">
      <t>シュウジュ</t>
    </rPh>
    <phoneticPr fontId="1"/>
  </si>
  <si>
    <t>実証運行により発生する収入名目</t>
    <rPh sb="7" eb="9">
      <t>ハッセイ</t>
    </rPh>
    <rPh sb="11" eb="13">
      <t>シュウニュウ</t>
    </rPh>
    <rPh sb="13" eb="15">
      <t>メイモク</t>
    </rPh>
    <phoneticPr fontId="2"/>
  </si>
  <si>
    <t>収入額</t>
    <rPh sb="0" eb="2">
      <t>シュウニュウ</t>
    </rPh>
    <rPh sb="2" eb="3">
      <t>ガク</t>
    </rPh>
    <phoneticPr fontId="2"/>
  </si>
  <si>
    <t>○補助対象経費（Ａ）</t>
    <phoneticPr fontId="2"/>
  </si>
  <si>
    <t>○実証運行による損益</t>
    <phoneticPr fontId="2"/>
  </si>
  <si>
    <r>
      <t xml:space="preserve">○補助金額（C）＝A×1/2 </t>
    </r>
    <r>
      <rPr>
        <sz val="11"/>
        <color rgb="FFFF0000"/>
        <rFont val="ＭＳ Ｐゴシック"/>
        <family val="3"/>
        <charset val="128"/>
      </rPr>
      <t/>
    </r>
    <rPh sb="3" eb="5">
      <t>キンガク</t>
    </rPh>
    <phoneticPr fontId="2"/>
  </si>
  <si>
    <t>実証運行費の算出根拠（鉄軌道）</t>
    <rPh sb="0" eb="4">
      <t>ジッショウウンコウ</t>
    </rPh>
    <rPh sb="4" eb="5">
      <t>ヒ</t>
    </rPh>
    <rPh sb="6" eb="8">
      <t>サンシュツ</t>
    </rPh>
    <rPh sb="8" eb="10">
      <t>コンキョ</t>
    </rPh>
    <rPh sb="11" eb="12">
      <t>テツ</t>
    </rPh>
    <rPh sb="12" eb="14">
      <t>キドウ</t>
    </rPh>
    <phoneticPr fontId="2"/>
  </si>
  <si>
    <r>
      <t>実証運行に</t>
    </r>
    <r>
      <rPr>
        <sz val="11"/>
        <color theme="1"/>
        <rFont val="ＭＳ Ｐゴシック"/>
        <family val="3"/>
        <charset val="128"/>
      </rPr>
      <t>より発生する収入名目</t>
    </r>
    <rPh sb="7" eb="9">
      <t>ハッセイ</t>
    </rPh>
    <rPh sb="11" eb="13">
      <t>シュウニュウ</t>
    </rPh>
    <rPh sb="13" eb="15">
      <t>メイモク</t>
    </rPh>
    <phoneticPr fontId="2"/>
  </si>
  <si>
    <t>○補助金額（C）＝A×1/2</t>
    <rPh sb="3" eb="5">
      <t>キンガク</t>
    </rPh>
    <phoneticPr fontId="2"/>
  </si>
  <si>
    <t>実証運航費の算出根拠（海事関係）</t>
    <rPh sb="0" eb="2">
      <t>ジッショウ</t>
    </rPh>
    <rPh sb="2" eb="4">
      <t>ウンコウ</t>
    </rPh>
    <rPh sb="4" eb="5">
      <t>ヒ</t>
    </rPh>
    <rPh sb="6" eb="8">
      <t>サンシュツ</t>
    </rPh>
    <rPh sb="8" eb="10">
      <t>コンキョ</t>
    </rPh>
    <rPh sb="11" eb="13">
      <t>カイジ</t>
    </rPh>
    <rPh sb="13" eb="15">
      <t>カンケイ</t>
    </rPh>
    <phoneticPr fontId="2"/>
  </si>
  <si>
    <t>１．実証運航費の算出</t>
    <rPh sb="2" eb="4">
      <t>ジッショウ</t>
    </rPh>
    <rPh sb="4" eb="6">
      <t>ウンコウ</t>
    </rPh>
    <rPh sb="6" eb="7">
      <t>ヒ</t>
    </rPh>
    <rPh sb="8" eb="10">
      <t>サンシュツ</t>
    </rPh>
    <phoneticPr fontId="2"/>
  </si>
  <si>
    <t>○実証運航に必要な費用…（Ａ）　　</t>
    <rPh sb="3" eb="5">
      <t>ウンコウ</t>
    </rPh>
    <phoneticPr fontId="2"/>
  </si>
  <si>
    <t>実証運航に必要な経費名目</t>
    <rPh sb="2" eb="4">
      <t>ウンコウ</t>
    </rPh>
    <rPh sb="8" eb="10">
      <t>ケイヒ</t>
    </rPh>
    <phoneticPr fontId="2"/>
  </si>
  <si>
    <t>運航１回あたりの費用額</t>
    <rPh sb="0" eb="2">
      <t>ウンコウ</t>
    </rPh>
    <rPh sb="3" eb="4">
      <t>カイ</t>
    </rPh>
    <rPh sb="8" eb="10">
      <t>ヒヨウ</t>
    </rPh>
    <rPh sb="10" eb="11">
      <t>ガク</t>
    </rPh>
    <phoneticPr fontId="1"/>
  </si>
  <si>
    <t>運航回数</t>
    <rPh sb="0" eb="2">
      <t>ウンコウ</t>
    </rPh>
    <rPh sb="2" eb="4">
      <t>カイスウ</t>
    </rPh>
    <phoneticPr fontId="1"/>
  </si>
  <si>
    <t>総費用額</t>
    <rPh sb="0" eb="1">
      <t>ソウ</t>
    </rPh>
    <phoneticPr fontId="2"/>
  </si>
  <si>
    <t>新規航路の追加、増便、航路の見直しのいずれかを含みます</t>
    <rPh sb="0" eb="2">
      <t>シンキ</t>
    </rPh>
    <rPh sb="2" eb="4">
      <t>コウロ</t>
    </rPh>
    <rPh sb="5" eb="7">
      <t>ツイカ</t>
    </rPh>
    <rPh sb="8" eb="10">
      <t>ゾウビン</t>
    </rPh>
    <rPh sb="11" eb="13">
      <t>コウロ</t>
    </rPh>
    <rPh sb="14" eb="16">
      <t>ミナオ</t>
    </rPh>
    <rPh sb="23" eb="24">
      <t>フク</t>
    </rPh>
    <phoneticPr fontId="1"/>
  </si>
  <si>
    <t>○実証運航により発生する収入…（Ｂ）　　　　　　　　　</t>
    <rPh sb="3" eb="5">
      <t>ウンコウ</t>
    </rPh>
    <rPh sb="13" eb="14">
      <t>ニュウ</t>
    </rPh>
    <phoneticPr fontId="2"/>
  </si>
  <si>
    <t>実証運航により発生する収入名目</t>
    <rPh sb="2" eb="4">
      <t>ウンコウ</t>
    </rPh>
    <rPh sb="7" eb="9">
      <t>ハッセイ</t>
    </rPh>
    <rPh sb="11" eb="13">
      <t>シュウニュウ</t>
    </rPh>
    <rPh sb="13" eb="15">
      <t>メイモク</t>
    </rPh>
    <phoneticPr fontId="2"/>
  </si>
  <si>
    <t>運航１回あたりの収入額</t>
    <rPh sb="0" eb="2">
      <t>ウンコウ</t>
    </rPh>
    <rPh sb="3" eb="4">
      <t>カイ</t>
    </rPh>
    <rPh sb="8" eb="10">
      <t>シュウニュウ</t>
    </rPh>
    <rPh sb="10" eb="11">
      <t>ガク</t>
    </rPh>
    <phoneticPr fontId="1"/>
  </si>
  <si>
    <t>総収入額</t>
    <rPh sb="0" eb="1">
      <t>ソウ</t>
    </rPh>
    <rPh sb="1" eb="3">
      <t>シュウニュウ</t>
    </rPh>
    <rPh sb="3" eb="4">
      <t>ガク</t>
    </rPh>
    <phoneticPr fontId="2"/>
  </si>
  <si>
    <t>※運航回数は片道を１回とし、遊覧船等の循環航路は１循環で運航回数１回とする。</t>
    <rPh sb="1" eb="3">
      <t>ウンコウ</t>
    </rPh>
    <rPh sb="3" eb="5">
      <t>カイスウ</t>
    </rPh>
    <rPh sb="6" eb="8">
      <t>カタミチ</t>
    </rPh>
    <rPh sb="10" eb="11">
      <t>カイ</t>
    </rPh>
    <rPh sb="14" eb="16">
      <t>ユウラン</t>
    </rPh>
    <rPh sb="16" eb="17">
      <t>フネ</t>
    </rPh>
    <rPh sb="17" eb="18">
      <t>ナド</t>
    </rPh>
    <rPh sb="19" eb="21">
      <t>ジュンカン</t>
    </rPh>
    <rPh sb="21" eb="23">
      <t>コウロ</t>
    </rPh>
    <rPh sb="25" eb="27">
      <t>ジュンカン</t>
    </rPh>
    <rPh sb="28" eb="30">
      <t>ウンコウ</t>
    </rPh>
    <rPh sb="30" eb="32">
      <t>カイスウ</t>
    </rPh>
    <rPh sb="33" eb="34">
      <t>カイ</t>
    </rPh>
    <phoneticPr fontId="1"/>
  </si>
  <si>
    <t>※補助対象経費は、消費税を除いた金額を記載すること。</t>
    <rPh sb="1" eb="3">
      <t>ホジョ</t>
    </rPh>
    <rPh sb="3" eb="5">
      <t>タイショウ</t>
    </rPh>
    <rPh sb="5" eb="7">
      <t>ケイヒ</t>
    </rPh>
    <rPh sb="9" eb="12">
      <t>ショウヒゼイ</t>
    </rPh>
    <rPh sb="13" eb="14">
      <t>ノゾ</t>
    </rPh>
    <rPh sb="16" eb="18">
      <t>キンガク</t>
    </rPh>
    <rPh sb="19" eb="21">
      <t>キサイ</t>
    </rPh>
    <phoneticPr fontId="1"/>
  </si>
  <si>
    <t>※上限額3,000万円</t>
    <rPh sb="1" eb="3">
      <t>ジョウゲン</t>
    </rPh>
    <rPh sb="3" eb="4">
      <t>ガク</t>
    </rPh>
    <rPh sb="9" eb="11">
      <t>マンエン</t>
    </rPh>
    <phoneticPr fontId="1"/>
  </si>
  <si>
    <t>実証運航費の算出根拠（航空）</t>
    <rPh sb="4" eb="5">
      <t>ヒ</t>
    </rPh>
    <rPh sb="6" eb="8">
      <t>サンシュツ</t>
    </rPh>
    <rPh sb="8" eb="10">
      <t>コンキョ</t>
    </rPh>
    <phoneticPr fontId="2"/>
  </si>
  <si>
    <t>１．実証運航費の算出</t>
    <rPh sb="8" eb="10">
      <t>サンシュツ</t>
    </rPh>
    <phoneticPr fontId="2"/>
  </si>
  <si>
    <t>○実証運航に必要な費用…（Ａ）　　</t>
  </si>
  <si>
    <t>実証運航に必要な経費名目</t>
    <rPh sb="8" eb="10">
      <t>ケイヒ</t>
    </rPh>
    <phoneticPr fontId="2"/>
  </si>
  <si>
    <t>○実証運航により発生する収入…（Ｂ）　　　　　　　　　</t>
    <rPh sb="13" eb="14">
      <t>ニュウ</t>
    </rPh>
    <phoneticPr fontId="2"/>
  </si>
  <si>
    <t>実証運航により発生する収入名目</t>
    <rPh sb="7" eb="9">
      <t>ハッセイ</t>
    </rPh>
    <rPh sb="11" eb="13">
      <t>シュウニュウ</t>
    </rPh>
    <rPh sb="13" eb="15">
      <t>メイモク</t>
    </rPh>
    <phoneticPr fontId="2"/>
  </si>
  <si>
    <t>A</t>
    <phoneticPr fontId="1"/>
  </si>
  <si>
    <t>B</t>
    <phoneticPr fontId="1"/>
  </si>
  <si>
    <t>C</t>
    <phoneticPr fontId="1"/>
  </si>
  <si>
    <t>D</t>
    <phoneticPr fontId="1"/>
  </si>
  <si>
    <t>✓</t>
  </si>
  <si>
    <t>貸切バス・タクシー運賃</t>
    <phoneticPr fontId="1"/>
  </si>
  <si>
    <t>１往復当たり○○ Km、所要時間○○時間により○○往復で○○,○○○円　○○日間　（平日のみ）</t>
    <phoneticPr fontId="1"/>
  </si>
  <si>
    <t>高速道路料金</t>
    <rPh sb="0" eb="6">
      <t>コウソクドウロリョウキン</t>
    </rPh>
    <phoneticPr fontId="1"/>
  </si>
  <si>
    <t>実証運行に要する経費の1/2を収受する必要があります
※駐車場代や高速代も含め補助対象経費（A）の1/2以上を収受してください</t>
    <rPh sb="0" eb="2">
      <t>ジッショウ</t>
    </rPh>
    <rPh sb="2" eb="4">
      <t>ウンコウ</t>
    </rPh>
    <rPh sb="5" eb="6">
      <t>ヨウ</t>
    </rPh>
    <rPh sb="8" eb="10">
      <t>ケイヒ</t>
    </rPh>
    <rPh sb="15" eb="17">
      <t>シュウジュ</t>
    </rPh>
    <rPh sb="19" eb="21">
      <t>ヒツヨウ</t>
    </rPh>
    <rPh sb="28" eb="31">
      <t>チュウシャジョウ</t>
    </rPh>
    <rPh sb="31" eb="32">
      <t>ダイ</t>
    </rPh>
    <rPh sb="33" eb="35">
      <t>コウソク</t>
    </rPh>
    <rPh sb="35" eb="36">
      <t>ダイ</t>
    </rPh>
    <rPh sb="37" eb="38">
      <t>フク</t>
    </rPh>
    <rPh sb="39" eb="45">
      <t>ホジョタイショウケイヒ</t>
    </rPh>
    <rPh sb="52" eb="54">
      <t>イジョウ</t>
    </rPh>
    <rPh sb="55" eb="57">
      <t>シュウジュ</t>
    </rPh>
    <phoneticPr fontId="1"/>
  </si>
  <si>
    <t>収受予定額（例：貸切バス運賃、料金の半額）</t>
    <rPh sb="0" eb="2">
      <t>シュウジュ</t>
    </rPh>
    <rPh sb="2" eb="4">
      <t>ヨテイ</t>
    </rPh>
    <rPh sb="4" eb="5">
      <t>ガク</t>
    </rPh>
    <rPh sb="6" eb="7">
      <t>レイ</t>
    </rPh>
    <rPh sb="8" eb="10">
      <t>カシキリ</t>
    </rPh>
    <rPh sb="12" eb="14">
      <t>ウンチン</t>
    </rPh>
    <rPh sb="15" eb="17">
      <t>リョウキン</t>
    </rPh>
    <rPh sb="18" eb="20">
      <t>ハンガク</t>
    </rPh>
    <phoneticPr fontId="2"/>
  </si>
  <si>
    <t xml:space="preserve">    </t>
    <phoneticPr fontId="1"/>
  </si>
  <si>
    <t>燃料費</t>
  </si>
  <si>
    <t>燃料費○円/ℓ×○ℓ/運航×運航回数</t>
  </si>
  <si>
    <t>人件費</t>
  </si>
  <si>
    <t>運航乗務員・客室乗務員の人件費/運航×運航回数</t>
  </si>
  <si>
    <t>整備費/運航×運航回数</t>
  </si>
  <si>
    <t>乗客からの収受予定額</t>
    <rPh sb="0" eb="2">
      <t>ジョウキャク</t>
    </rPh>
    <rPh sb="5" eb="7">
      <t>シュウジュ</t>
    </rPh>
    <rPh sb="7" eb="9">
      <t>ヨテイ</t>
    </rPh>
    <rPh sb="9" eb="10">
      <t>ガク</t>
    </rPh>
    <phoneticPr fontId="1"/>
  </si>
  <si>
    <t>収受額〇円/運航×運航回数〇回</t>
    <rPh sb="0" eb="3">
      <t>シュウジュガク</t>
    </rPh>
    <rPh sb="3" eb="5">
      <t>マルエン</t>
    </rPh>
    <rPh sb="6" eb="8">
      <t>ウンコウ</t>
    </rPh>
    <rPh sb="9" eb="11">
      <t>ウンコウ</t>
    </rPh>
    <rPh sb="11" eb="13">
      <t>カイスウ</t>
    </rPh>
    <rPh sb="13" eb="15">
      <t>マルカイ</t>
    </rPh>
    <phoneticPr fontId="1"/>
  </si>
  <si>
    <t>①事業に要する費用</t>
    <rPh sb="1" eb="3">
      <t>ジギョウ</t>
    </rPh>
    <rPh sb="4" eb="5">
      <t>ヨウ</t>
    </rPh>
    <rPh sb="7" eb="9">
      <t>ヒヨウ</t>
    </rPh>
    <phoneticPr fontId="1"/>
  </si>
  <si>
    <t>補助対象事業区分</t>
    <rPh sb="0" eb="2">
      <t>ホジョ</t>
    </rPh>
    <rPh sb="2" eb="4">
      <t>タイショウ</t>
    </rPh>
    <rPh sb="4" eb="6">
      <t>ジギョウ</t>
    </rPh>
    <rPh sb="6" eb="8">
      <t>クブン</t>
    </rPh>
    <phoneticPr fontId="1"/>
  </si>
  <si>
    <t>補助対象事業</t>
    <rPh sb="0" eb="2">
      <t>ホジョ</t>
    </rPh>
    <rPh sb="2" eb="4">
      <t>タイショウ</t>
    </rPh>
    <rPh sb="4" eb="6">
      <t>ジギョウ</t>
    </rPh>
    <phoneticPr fontId="1"/>
  </si>
  <si>
    <t>乗合バス関係</t>
    <rPh sb="0" eb="1">
      <t>ノ</t>
    </rPh>
    <rPh sb="1" eb="2">
      <t>アイ</t>
    </rPh>
    <rPh sb="4" eb="6">
      <t>カンケイ</t>
    </rPh>
    <phoneticPr fontId="1"/>
  </si>
  <si>
    <t>①乗合バスを活用した観光イベントの開催</t>
    <phoneticPr fontId="1"/>
  </si>
  <si>
    <t>バスを活用したイベント開催経費（企画・デザイン・広告・印刷・販売手数料の経費）</t>
    <rPh sb="3" eb="5">
      <t>カツヨウ</t>
    </rPh>
    <rPh sb="11" eb="13">
      <t>カイサイ</t>
    </rPh>
    <rPh sb="13" eb="15">
      <t>ケイヒ</t>
    </rPh>
    <rPh sb="16" eb="18">
      <t>キカク</t>
    </rPh>
    <rPh sb="24" eb="26">
      <t>コウコク</t>
    </rPh>
    <rPh sb="27" eb="29">
      <t>インサツ</t>
    </rPh>
    <rPh sb="30" eb="32">
      <t>ハンバイ</t>
    </rPh>
    <rPh sb="32" eb="35">
      <t>テスウリョウ</t>
    </rPh>
    <rPh sb="36" eb="38">
      <t>ケイヒ</t>
    </rPh>
    <phoneticPr fontId="1"/>
  </si>
  <si>
    <t>公共交通の利用促進に資する頒布経費（景品除く）</t>
    <rPh sb="0" eb="2">
      <t>コウキョウ</t>
    </rPh>
    <rPh sb="2" eb="4">
      <t>コウツウ</t>
    </rPh>
    <rPh sb="5" eb="7">
      <t>リヨウ</t>
    </rPh>
    <rPh sb="7" eb="9">
      <t>ソクシン</t>
    </rPh>
    <rPh sb="10" eb="11">
      <t>シ</t>
    </rPh>
    <rPh sb="13" eb="15">
      <t>ブンプ</t>
    </rPh>
    <rPh sb="15" eb="17">
      <t>ケイヒ</t>
    </rPh>
    <rPh sb="18" eb="20">
      <t>ケイヒン</t>
    </rPh>
    <rPh sb="20" eb="21">
      <t>ノゾ</t>
    </rPh>
    <phoneticPr fontId="1"/>
  </si>
  <si>
    <t>②企画乗車券の造成・プロモーションに要する経費</t>
    <phoneticPr fontId="1"/>
  </si>
  <si>
    <t>企画乗車券の造成・プロモーションに要する経費（企画・デザイン・広告・印刷・販売手数料の経費）</t>
    <rPh sb="0" eb="2">
      <t>キカク</t>
    </rPh>
    <rPh sb="2" eb="5">
      <t>ジョウシャケン</t>
    </rPh>
    <rPh sb="6" eb="8">
      <t>ゾウセイ</t>
    </rPh>
    <rPh sb="17" eb="18">
      <t>ヨウ</t>
    </rPh>
    <rPh sb="20" eb="22">
      <t>ケイヒ</t>
    </rPh>
    <rPh sb="23" eb="25">
      <t>キカク</t>
    </rPh>
    <rPh sb="31" eb="33">
      <t>コウコク</t>
    </rPh>
    <rPh sb="34" eb="36">
      <t>インサツ</t>
    </rPh>
    <rPh sb="37" eb="42">
      <t>ハンバイテスウリョウ</t>
    </rPh>
    <rPh sb="43" eb="45">
      <t>ケイヒ</t>
    </rPh>
    <phoneticPr fontId="1"/>
  </si>
  <si>
    <t>鉄軌道関係</t>
    <rPh sb="0" eb="1">
      <t>テツ</t>
    </rPh>
    <rPh sb="1" eb="3">
      <t>キドウ</t>
    </rPh>
    <rPh sb="3" eb="5">
      <t>カンケイ</t>
    </rPh>
    <phoneticPr fontId="1"/>
  </si>
  <si>
    <t>③イベント開催や誘客のために必要となる、バスラッピング費用</t>
    <rPh sb="5" eb="7">
      <t>カイサイ</t>
    </rPh>
    <rPh sb="8" eb="10">
      <t>ユウキャク</t>
    </rPh>
    <rPh sb="14" eb="16">
      <t>ヒツヨウ</t>
    </rPh>
    <rPh sb="27" eb="29">
      <t>ヒヨウ</t>
    </rPh>
    <phoneticPr fontId="1"/>
  </si>
  <si>
    <t>イベント開催や誘客のために必要となる経費（企画・デザイン・広告・印刷・販売手数料の経費）</t>
    <rPh sb="4" eb="6">
      <t>カイサイ</t>
    </rPh>
    <rPh sb="7" eb="9">
      <t>ユウキャク</t>
    </rPh>
    <rPh sb="13" eb="15">
      <t>ヒツヨウ</t>
    </rPh>
    <rPh sb="18" eb="20">
      <t>ケイヒ</t>
    </rPh>
    <rPh sb="21" eb="23">
      <t>キカク</t>
    </rPh>
    <rPh sb="29" eb="31">
      <t>コウコク</t>
    </rPh>
    <rPh sb="32" eb="34">
      <t>インサツ</t>
    </rPh>
    <rPh sb="35" eb="37">
      <t>ハンバイ</t>
    </rPh>
    <rPh sb="37" eb="40">
      <t>テスウリョウ</t>
    </rPh>
    <rPh sb="41" eb="43">
      <t>ケイヒ</t>
    </rPh>
    <phoneticPr fontId="1"/>
  </si>
  <si>
    <t>海事関係</t>
    <rPh sb="0" eb="2">
      <t>カイジ</t>
    </rPh>
    <rPh sb="2" eb="4">
      <t>カンケイ</t>
    </rPh>
    <phoneticPr fontId="1"/>
  </si>
  <si>
    <t>イベント運行用のラッピングにかかる費用</t>
    <rPh sb="4" eb="6">
      <t>ウンコウ</t>
    </rPh>
    <rPh sb="6" eb="7">
      <t>ヨウ</t>
    </rPh>
    <rPh sb="17" eb="19">
      <t>ヒヨウ</t>
    </rPh>
    <phoneticPr fontId="1"/>
  </si>
  <si>
    <t>観光資源となるようなバス（例：レトロバス）の導入費用</t>
    <rPh sb="0" eb="2">
      <t>カンコウ</t>
    </rPh>
    <rPh sb="2" eb="4">
      <t>シゲン</t>
    </rPh>
    <rPh sb="13" eb="14">
      <t>レイ</t>
    </rPh>
    <rPh sb="22" eb="24">
      <t>ドウニュウ</t>
    </rPh>
    <rPh sb="24" eb="26">
      <t>ヒヨウ</t>
    </rPh>
    <phoneticPr fontId="1"/>
  </si>
  <si>
    <t>バスターミナル内の観光案内のための施設改修費</t>
    <rPh sb="7" eb="8">
      <t>ナイ</t>
    </rPh>
    <rPh sb="9" eb="11">
      <t>カンコウ</t>
    </rPh>
    <rPh sb="11" eb="13">
      <t>アンナイ</t>
    </rPh>
    <rPh sb="17" eb="19">
      <t>シセツ</t>
    </rPh>
    <rPh sb="19" eb="22">
      <t>カイシュウヒ</t>
    </rPh>
    <phoneticPr fontId="1"/>
  </si>
  <si>
    <t>④観光に向けて路線再編を行うための経費</t>
    <rPh sb="1" eb="3">
      <t>カンコウ</t>
    </rPh>
    <rPh sb="4" eb="5">
      <t>ム</t>
    </rPh>
    <rPh sb="7" eb="9">
      <t>ロセン</t>
    </rPh>
    <rPh sb="9" eb="11">
      <t>サイヘン</t>
    </rPh>
    <rPh sb="12" eb="13">
      <t>オコナ</t>
    </rPh>
    <rPh sb="17" eb="19">
      <t>ケイヒ</t>
    </rPh>
    <phoneticPr fontId="1"/>
  </si>
  <si>
    <t>新規路線開設や既存路線再編のための調査、検討、検討会の開催、新規路線等運行開始における広告などにかかる費用</t>
    <rPh sb="0" eb="2">
      <t>シンキ</t>
    </rPh>
    <rPh sb="2" eb="4">
      <t>ロセン</t>
    </rPh>
    <rPh sb="4" eb="6">
      <t>カイセツ</t>
    </rPh>
    <rPh sb="7" eb="9">
      <t>キゾン</t>
    </rPh>
    <rPh sb="9" eb="11">
      <t>ロセン</t>
    </rPh>
    <rPh sb="11" eb="13">
      <t>サイヘン</t>
    </rPh>
    <rPh sb="17" eb="19">
      <t>チョウサ</t>
    </rPh>
    <rPh sb="20" eb="22">
      <t>ケントウ</t>
    </rPh>
    <rPh sb="23" eb="26">
      <t>ケントウカイ</t>
    </rPh>
    <rPh sb="27" eb="29">
      <t>カイサイ</t>
    </rPh>
    <rPh sb="30" eb="32">
      <t>シンキ</t>
    </rPh>
    <rPh sb="32" eb="34">
      <t>ロセン</t>
    </rPh>
    <rPh sb="34" eb="35">
      <t>ナド</t>
    </rPh>
    <rPh sb="35" eb="37">
      <t>ウンコウ</t>
    </rPh>
    <rPh sb="37" eb="39">
      <t>カイシ</t>
    </rPh>
    <rPh sb="43" eb="45">
      <t>コウコク</t>
    </rPh>
    <rPh sb="51" eb="53">
      <t>ヒヨウ</t>
    </rPh>
    <phoneticPr fontId="1"/>
  </si>
  <si>
    <t>⑤地域と調整の上行う、観光需要にあわせた実証運行の実施</t>
    <rPh sb="1" eb="3">
      <t>チイキ</t>
    </rPh>
    <rPh sb="4" eb="6">
      <t>チョウセイ</t>
    </rPh>
    <rPh sb="7" eb="8">
      <t>ウエ</t>
    </rPh>
    <rPh sb="8" eb="9">
      <t>オコナ</t>
    </rPh>
    <rPh sb="11" eb="13">
      <t>カンコウ</t>
    </rPh>
    <rPh sb="13" eb="15">
      <t>ジュヨウ</t>
    </rPh>
    <rPh sb="19" eb="21">
      <t>ジッショウ</t>
    </rPh>
    <rPh sb="21" eb="23">
      <t>ウンコウ</t>
    </rPh>
    <rPh sb="24" eb="26">
      <t>ジッシ</t>
    </rPh>
    <phoneticPr fontId="1"/>
  </si>
  <si>
    <t>地域と調整の上行う観光需要に合わせた観光路線の実証実験に係る運行経費、PR・効果検証のための費用</t>
    <rPh sb="0" eb="2">
      <t>チイキ</t>
    </rPh>
    <rPh sb="3" eb="5">
      <t>チョウセイ</t>
    </rPh>
    <rPh sb="6" eb="7">
      <t>ウエ</t>
    </rPh>
    <rPh sb="7" eb="8">
      <t>オコナ</t>
    </rPh>
    <rPh sb="9" eb="11">
      <t>カンコウ</t>
    </rPh>
    <rPh sb="11" eb="13">
      <t>ジュヨウ</t>
    </rPh>
    <rPh sb="14" eb="15">
      <t>ア</t>
    </rPh>
    <rPh sb="18" eb="20">
      <t>カンコウ</t>
    </rPh>
    <rPh sb="20" eb="22">
      <t>ロセン</t>
    </rPh>
    <rPh sb="23" eb="25">
      <t>ジッショウ</t>
    </rPh>
    <rPh sb="25" eb="27">
      <t>ジッケン</t>
    </rPh>
    <rPh sb="28" eb="29">
      <t>カカ</t>
    </rPh>
    <rPh sb="30" eb="32">
      <t>ウンコウ</t>
    </rPh>
    <rPh sb="32" eb="34">
      <t>ケイヒ</t>
    </rPh>
    <rPh sb="38" eb="40">
      <t>コウカ</t>
    </rPh>
    <rPh sb="40" eb="42">
      <t>ケンショウ</t>
    </rPh>
    <rPh sb="46" eb="48">
      <t>ヒヨウ</t>
    </rPh>
    <phoneticPr fontId="1"/>
  </si>
  <si>
    <t>⑥感染症対策、安全性ＰＲ
(20万円超の場合)</t>
    <rPh sb="1" eb="4">
      <t>カンセンショウ</t>
    </rPh>
    <rPh sb="4" eb="6">
      <t>タイサク</t>
    </rPh>
    <rPh sb="7" eb="10">
      <t>アンゼンセイ</t>
    </rPh>
    <rPh sb="16" eb="18">
      <t>マンエン</t>
    </rPh>
    <rPh sb="18" eb="19">
      <t>チョウ</t>
    </rPh>
    <rPh sb="20" eb="22">
      <t>バアイ</t>
    </rPh>
    <phoneticPr fontId="1"/>
  </si>
  <si>
    <t>車内に施行された感染症拡大防止対策を周知するとともに乗客に協力を要請するための映像、パンフレット制作に要する費用</t>
    <rPh sb="0" eb="2">
      <t>シャナイ</t>
    </rPh>
    <rPh sb="3" eb="5">
      <t>セコウ</t>
    </rPh>
    <rPh sb="8" eb="11">
      <t>カンセンショウ</t>
    </rPh>
    <rPh sb="11" eb="13">
      <t>カクダイ</t>
    </rPh>
    <rPh sb="13" eb="15">
      <t>ボウシ</t>
    </rPh>
    <rPh sb="15" eb="17">
      <t>タイサク</t>
    </rPh>
    <rPh sb="18" eb="20">
      <t>シュウチ</t>
    </rPh>
    <rPh sb="26" eb="28">
      <t>ジョウキャク</t>
    </rPh>
    <rPh sb="29" eb="31">
      <t>キョウリョク</t>
    </rPh>
    <rPh sb="32" eb="34">
      <t>ヨウセイ</t>
    </rPh>
    <rPh sb="39" eb="41">
      <t>エイゾウ</t>
    </rPh>
    <rPh sb="48" eb="50">
      <t>セイサク</t>
    </rPh>
    <rPh sb="51" eb="52">
      <t>ヨウ</t>
    </rPh>
    <rPh sb="54" eb="56">
      <t>ヒヨウ</t>
    </rPh>
    <phoneticPr fontId="1"/>
  </si>
  <si>
    <t>感染症対策経費（消毒費用、マスク費用、清掃費用、飛沫対策費用、換気費用、その他衛生管理費）等</t>
    <rPh sb="0" eb="3">
      <t>カンセンショウ</t>
    </rPh>
    <rPh sb="3" eb="5">
      <t>タイサク</t>
    </rPh>
    <rPh sb="5" eb="7">
      <t>ケイヒ</t>
    </rPh>
    <rPh sb="8" eb="10">
      <t>ショウドク</t>
    </rPh>
    <rPh sb="10" eb="12">
      <t>ヒヨウ</t>
    </rPh>
    <rPh sb="16" eb="18">
      <t>ヒヨウ</t>
    </rPh>
    <rPh sb="19" eb="21">
      <t>セイソウ</t>
    </rPh>
    <rPh sb="21" eb="23">
      <t>ヒヨウ</t>
    </rPh>
    <rPh sb="24" eb="28">
      <t>ヒマツタイサク</t>
    </rPh>
    <rPh sb="28" eb="30">
      <t>ヒヨウ</t>
    </rPh>
    <rPh sb="31" eb="33">
      <t>カンキ</t>
    </rPh>
    <rPh sb="33" eb="35">
      <t>ヒヨウ</t>
    </rPh>
    <rPh sb="38" eb="39">
      <t>タ</t>
    </rPh>
    <rPh sb="39" eb="41">
      <t>エイセイ</t>
    </rPh>
    <rPh sb="41" eb="44">
      <t>カンリヒ</t>
    </rPh>
    <rPh sb="45" eb="46">
      <t>ナド</t>
    </rPh>
    <phoneticPr fontId="1"/>
  </si>
  <si>
    <t>⑥感染症対策、安全性ＰＲ
(20万円以下の場合)</t>
    <rPh sb="1" eb="4">
      <t>カンセンショウ</t>
    </rPh>
    <rPh sb="4" eb="6">
      <t>タイサク</t>
    </rPh>
    <rPh sb="7" eb="10">
      <t>アンゼンセイ</t>
    </rPh>
    <rPh sb="16" eb="18">
      <t>マンエン</t>
    </rPh>
    <rPh sb="18" eb="20">
      <t>イカ</t>
    </rPh>
    <rPh sb="21" eb="23">
      <t>バアイ</t>
    </rPh>
    <phoneticPr fontId="1"/>
  </si>
  <si>
    <t>⑦バス乗り場の利便性向上（案内表示の掲示、トイレ・休憩スペースの改修）</t>
    <phoneticPr fontId="1"/>
  </si>
  <si>
    <t>観光目的のために行う案内表示の掲示、トイレ・休憩スペースの改修費用、Wifi整備費</t>
    <rPh sb="0" eb="2">
      <t>カンコウ</t>
    </rPh>
    <rPh sb="2" eb="4">
      <t>モクテキ</t>
    </rPh>
    <rPh sb="8" eb="9">
      <t>オコナ</t>
    </rPh>
    <rPh sb="10" eb="12">
      <t>アンナイ</t>
    </rPh>
    <rPh sb="12" eb="14">
      <t>ヒョウジ</t>
    </rPh>
    <rPh sb="15" eb="17">
      <t>ケイジ</t>
    </rPh>
    <rPh sb="22" eb="24">
      <t>キュウケイ</t>
    </rPh>
    <rPh sb="29" eb="31">
      <t>カイシュウ</t>
    </rPh>
    <rPh sb="31" eb="33">
      <t>ヒヨウ</t>
    </rPh>
    <rPh sb="38" eb="41">
      <t>セイビヒ</t>
    </rPh>
    <phoneticPr fontId="1"/>
  </si>
  <si>
    <t>①イベント開催や誘客のために必要となる、バス整備費用</t>
    <phoneticPr fontId="1"/>
  </si>
  <si>
    <t>②地域と調整の上行う、観光需要にあわせた実証運行の実施</t>
    <phoneticPr fontId="1"/>
  </si>
  <si>
    <t>感染症に配慮した運行の実施に要する費用、宿泊施設等と連携して造成する新規ツアー等の実証運行に要する経費</t>
    <rPh sb="0" eb="3">
      <t>カンセンショウ</t>
    </rPh>
    <rPh sb="4" eb="6">
      <t>ハイリョ</t>
    </rPh>
    <rPh sb="8" eb="10">
      <t>ウンコウ</t>
    </rPh>
    <rPh sb="11" eb="13">
      <t>ジッシ</t>
    </rPh>
    <rPh sb="14" eb="15">
      <t>ヨウ</t>
    </rPh>
    <rPh sb="17" eb="19">
      <t>ヒヨウ</t>
    </rPh>
    <rPh sb="20" eb="22">
      <t>シュクハク</t>
    </rPh>
    <rPh sb="22" eb="24">
      <t>シセツ</t>
    </rPh>
    <rPh sb="24" eb="25">
      <t>ナド</t>
    </rPh>
    <rPh sb="26" eb="28">
      <t>レンケイ</t>
    </rPh>
    <rPh sb="30" eb="32">
      <t>ゾウセイ</t>
    </rPh>
    <rPh sb="34" eb="36">
      <t>シンキ</t>
    </rPh>
    <rPh sb="39" eb="40">
      <t>ナド</t>
    </rPh>
    <rPh sb="41" eb="43">
      <t>ジッショウ</t>
    </rPh>
    <rPh sb="43" eb="45">
      <t>ウンコウ</t>
    </rPh>
    <rPh sb="46" eb="47">
      <t>ヨウ</t>
    </rPh>
    <rPh sb="49" eb="51">
      <t>ケイヒ</t>
    </rPh>
    <phoneticPr fontId="1"/>
  </si>
  <si>
    <t>③感染症対策、安全性ＰＲ
(20万円超の場合)</t>
    <rPh sb="1" eb="4">
      <t>カンセンショウ</t>
    </rPh>
    <rPh sb="4" eb="6">
      <t>タイサク</t>
    </rPh>
    <rPh sb="7" eb="10">
      <t>アンゼンセイ</t>
    </rPh>
    <rPh sb="16" eb="18">
      <t>マンエン</t>
    </rPh>
    <rPh sb="18" eb="19">
      <t>チョウ</t>
    </rPh>
    <rPh sb="20" eb="22">
      <t>バアイ</t>
    </rPh>
    <phoneticPr fontId="1"/>
  </si>
  <si>
    <t>④感染症対策、安全性ＰＲ
(20万円以下の場合)</t>
    <rPh sb="1" eb="4">
      <t>カンセンショウ</t>
    </rPh>
    <rPh sb="4" eb="6">
      <t>タイサク</t>
    </rPh>
    <rPh sb="7" eb="10">
      <t>アンゼンセイ</t>
    </rPh>
    <rPh sb="16" eb="18">
      <t>マンエン</t>
    </rPh>
    <rPh sb="18" eb="20">
      <t>イカ</t>
    </rPh>
    <rPh sb="21" eb="23">
      <t>バアイ</t>
    </rPh>
    <phoneticPr fontId="1"/>
  </si>
  <si>
    <t>⑤バス乗り場の利便性向上（案内表示の掲示、トイレ・休憩スペースの改修）</t>
    <phoneticPr fontId="1"/>
  </si>
  <si>
    <t>①イベント開催や誘客のために必要となる、タクシー整備費用</t>
    <phoneticPr fontId="1"/>
  </si>
  <si>
    <t>イベント運行用のタクシーラッピングにかかる費用</t>
    <rPh sb="4" eb="6">
      <t>ウンコウ</t>
    </rPh>
    <rPh sb="6" eb="7">
      <t>ヨウ</t>
    </rPh>
    <rPh sb="21" eb="23">
      <t>ヒヨウ</t>
    </rPh>
    <phoneticPr fontId="1"/>
  </si>
  <si>
    <t>車内情報提供環境の整備</t>
    <rPh sb="0" eb="2">
      <t>シャナイ</t>
    </rPh>
    <rPh sb="2" eb="4">
      <t>ジョウホウ</t>
    </rPh>
    <rPh sb="4" eb="6">
      <t>テイキョウ</t>
    </rPh>
    <rPh sb="6" eb="8">
      <t>カンキョウ</t>
    </rPh>
    <rPh sb="9" eb="11">
      <t>セイビ</t>
    </rPh>
    <phoneticPr fontId="1"/>
  </si>
  <si>
    <t>宿泊施設等と連携して行うタクシーを活用したツアーの実証経費</t>
    <rPh sb="0" eb="2">
      <t>シュクハク</t>
    </rPh>
    <rPh sb="2" eb="4">
      <t>シセツ</t>
    </rPh>
    <rPh sb="4" eb="5">
      <t>ナド</t>
    </rPh>
    <rPh sb="6" eb="8">
      <t>レンケイ</t>
    </rPh>
    <rPh sb="10" eb="11">
      <t>オコナ</t>
    </rPh>
    <rPh sb="17" eb="19">
      <t>カツヨウ</t>
    </rPh>
    <rPh sb="25" eb="27">
      <t>ジッショウ</t>
    </rPh>
    <rPh sb="27" eb="29">
      <t>ケイヒ</t>
    </rPh>
    <phoneticPr fontId="1"/>
  </si>
  <si>
    <t>駅等と観光拠点等を結ぶ定額運賃によるタクシー実証運行経費</t>
    <rPh sb="0" eb="1">
      <t>エキ</t>
    </rPh>
    <rPh sb="1" eb="2">
      <t>ナド</t>
    </rPh>
    <rPh sb="3" eb="5">
      <t>カンコウ</t>
    </rPh>
    <rPh sb="5" eb="7">
      <t>キョテン</t>
    </rPh>
    <rPh sb="7" eb="8">
      <t>ナド</t>
    </rPh>
    <rPh sb="9" eb="10">
      <t>ムス</t>
    </rPh>
    <rPh sb="11" eb="13">
      <t>テイガク</t>
    </rPh>
    <rPh sb="13" eb="15">
      <t>ウンチン</t>
    </rPh>
    <rPh sb="22" eb="24">
      <t>ジッショウ</t>
    </rPh>
    <rPh sb="24" eb="26">
      <t>ウンコウ</t>
    </rPh>
    <rPh sb="26" eb="28">
      <t>ケイヒ</t>
    </rPh>
    <phoneticPr fontId="1"/>
  </si>
  <si>
    <t>①鉄道を活用したイベントを開催するために要する経費</t>
    <phoneticPr fontId="1"/>
  </si>
  <si>
    <t>鉄軌道を活用した観光イベント開催経費（企画・デザイン・広告・印刷・販売手数料の経費）</t>
    <rPh sb="0" eb="1">
      <t>テツ</t>
    </rPh>
    <rPh sb="1" eb="3">
      <t>キドウ</t>
    </rPh>
    <rPh sb="4" eb="6">
      <t>カツヨウ</t>
    </rPh>
    <rPh sb="8" eb="10">
      <t>カンコウ</t>
    </rPh>
    <rPh sb="14" eb="16">
      <t>カイサイ</t>
    </rPh>
    <rPh sb="16" eb="18">
      <t>ケイヒ</t>
    </rPh>
    <rPh sb="19" eb="21">
      <t>キカク</t>
    </rPh>
    <rPh sb="27" eb="29">
      <t>コウコク</t>
    </rPh>
    <rPh sb="30" eb="32">
      <t>インサツ</t>
    </rPh>
    <rPh sb="33" eb="35">
      <t>ハンバイ</t>
    </rPh>
    <rPh sb="35" eb="38">
      <t>テスウリョウ</t>
    </rPh>
    <rPh sb="39" eb="41">
      <t>ケイヒ</t>
    </rPh>
    <phoneticPr fontId="1"/>
  </si>
  <si>
    <t>公共交通利用促進に資するグッズの頒布経費（景品除く）</t>
    <rPh sb="0" eb="2">
      <t>コウキョウ</t>
    </rPh>
    <rPh sb="2" eb="4">
      <t>コウツウ</t>
    </rPh>
    <rPh sb="4" eb="6">
      <t>リヨウ</t>
    </rPh>
    <rPh sb="6" eb="8">
      <t>ソクシン</t>
    </rPh>
    <rPh sb="9" eb="10">
      <t>シ</t>
    </rPh>
    <rPh sb="16" eb="18">
      <t>ブンプ</t>
    </rPh>
    <rPh sb="18" eb="20">
      <t>ケイヒ</t>
    </rPh>
    <rPh sb="21" eb="23">
      <t>ケイヒン</t>
    </rPh>
    <rPh sb="23" eb="24">
      <t>ノゾ</t>
    </rPh>
    <phoneticPr fontId="1"/>
  </si>
  <si>
    <t>③イベント列車の運行等、観光目的で行う車両改造や駅の施設改修</t>
    <phoneticPr fontId="1"/>
  </si>
  <si>
    <t>イベント列車の運行経費</t>
    <rPh sb="4" eb="6">
      <t>レッシャ</t>
    </rPh>
    <rPh sb="7" eb="9">
      <t>ウンコウ</t>
    </rPh>
    <rPh sb="9" eb="11">
      <t>ケイヒ</t>
    </rPh>
    <phoneticPr fontId="1"/>
  </si>
  <si>
    <t>観光目的にかかる列車の導入経費（購入、改造、運搬費）</t>
    <rPh sb="0" eb="2">
      <t>カンコウ</t>
    </rPh>
    <rPh sb="2" eb="4">
      <t>モクテキ</t>
    </rPh>
    <rPh sb="8" eb="10">
      <t>レッシャ</t>
    </rPh>
    <rPh sb="11" eb="13">
      <t>ドウニュウ</t>
    </rPh>
    <rPh sb="13" eb="15">
      <t>ケイヒ</t>
    </rPh>
    <rPh sb="16" eb="18">
      <t>コウニュウ</t>
    </rPh>
    <rPh sb="19" eb="21">
      <t>カイゾウ</t>
    </rPh>
    <rPh sb="22" eb="25">
      <t>ウンパンヒ</t>
    </rPh>
    <phoneticPr fontId="1"/>
  </si>
  <si>
    <t>駅・トイレ・荷物置き場・その他観光客の来訪に資する施設整備</t>
    <rPh sb="0" eb="1">
      <t>エキ</t>
    </rPh>
    <rPh sb="6" eb="9">
      <t>ニモツオ</t>
    </rPh>
    <rPh sb="10" eb="11">
      <t>バ</t>
    </rPh>
    <rPh sb="14" eb="15">
      <t>タ</t>
    </rPh>
    <rPh sb="15" eb="18">
      <t>カンコウキャク</t>
    </rPh>
    <rPh sb="19" eb="21">
      <t>ライホウ</t>
    </rPh>
    <rPh sb="22" eb="23">
      <t>シ</t>
    </rPh>
    <rPh sb="25" eb="27">
      <t>シセツ</t>
    </rPh>
    <rPh sb="27" eb="29">
      <t>セイビ</t>
    </rPh>
    <phoneticPr fontId="1"/>
  </si>
  <si>
    <t>④観光目的で行う、イベント運行・増便等についての実証運行費用</t>
    <phoneticPr fontId="1"/>
  </si>
  <si>
    <t>観光列車の継続的な運行や観光需要に対応した列車の増発・維持等に要する経費やそれらに付随するプロモーション経費等</t>
    <rPh sb="0" eb="2">
      <t>カンコウ</t>
    </rPh>
    <rPh sb="2" eb="4">
      <t>レッシャ</t>
    </rPh>
    <rPh sb="5" eb="8">
      <t>ケイゾクテキ</t>
    </rPh>
    <rPh sb="9" eb="11">
      <t>ウンコウ</t>
    </rPh>
    <rPh sb="12" eb="14">
      <t>カンコウ</t>
    </rPh>
    <rPh sb="14" eb="16">
      <t>ジュヨウ</t>
    </rPh>
    <rPh sb="17" eb="19">
      <t>タイオウ</t>
    </rPh>
    <rPh sb="21" eb="23">
      <t>レッシャ</t>
    </rPh>
    <rPh sb="24" eb="26">
      <t>ゾウハツ</t>
    </rPh>
    <rPh sb="27" eb="29">
      <t>イジ</t>
    </rPh>
    <rPh sb="29" eb="30">
      <t>ナド</t>
    </rPh>
    <rPh sb="31" eb="32">
      <t>ヨウ</t>
    </rPh>
    <rPh sb="34" eb="36">
      <t>ケイヒ</t>
    </rPh>
    <rPh sb="41" eb="43">
      <t>フズイ</t>
    </rPh>
    <rPh sb="52" eb="54">
      <t>ケイヒ</t>
    </rPh>
    <rPh sb="54" eb="55">
      <t>ナド</t>
    </rPh>
    <phoneticPr fontId="1"/>
  </si>
  <si>
    <t>⑤感染症対策、安全性ＰＲ
(20万円超の場合)</t>
    <rPh sb="1" eb="4">
      <t>カンセンショウ</t>
    </rPh>
    <rPh sb="4" eb="6">
      <t>タイサク</t>
    </rPh>
    <rPh sb="7" eb="10">
      <t>アンゼンセイ</t>
    </rPh>
    <rPh sb="16" eb="18">
      <t>マンエン</t>
    </rPh>
    <rPh sb="18" eb="19">
      <t>チョウ</t>
    </rPh>
    <rPh sb="20" eb="22">
      <t>バアイ</t>
    </rPh>
    <phoneticPr fontId="1"/>
  </si>
  <si>
    <t>感染症対策、安全性PRに係る経費（車内における抗菌・抗ウイルス・換気対策、駅の衛生対策、利用者に対し感染症対策への協力を求めるための周知）</t>
    <rPh sb="0" eb="3">
      <t>カンセンショウ</t>
    </rPh>
    <rPh sb="3" eb="5">
      <t>タイサク</t>
    </rPh>
    <rPh sb="6" eb="9">
      <t>アンゼンセイ</t>
    </rPh>
    <rPh sb="12" eb="13">
      <t>カカ</t>
    </rPh>
    <rPh sb="14" eb="16">
      <t>ケイヒ</t>
    </rPh>
    <rPh sb="17" eb="19">
      <t>シャナイ</t>
    </rPh>
    <rPh sb="23" eb="25">
      <t>コウキン</t>
    </rPh>
    <rPh sb="26" eb="27">
      <t>コウ</t>
    </rPh>
    <rPh sb="32" eb="34">
      <t>カンキ</t>
    </rPh>
    <rPh sb="34" eb="36">
      <t>タイサク</t>
    </rPh>
    <rPh sb="37" eb="38">
      <t>エキ</t>
    </rPh>
    <rPh sb="39" eb="41">
      <t>エイセイ</t>
    </rPh>
    <rPh sb="41" eb="43">
      <t>タイサク</t>
    </rPh>
    <rPh sb="44" eb="47">
      <t>リヨウシャ</t>
    </rPh>
    <rPh sb="48" eb="49">
      <t>タイ</t>
    </rPh>
    <rPh sb="50" eb="53">
      <t>カンセンショウ</t>
    </rPh>
    <rPh sb="53" eb="55">
      <t>タイサク</t>
    </rPh>
    <rPh sb="57" eb="59">
      <t>キョウリョク</t>
    </rPh>
    <rPh sb="60" eb="61">
      <t>モト</t>
    </rPh>
    <rPh sb="66" eb="68">
      <t>シュウチ</t>
    </rPh>
    <phoneticPr fontId="1"/>
  </si>
  <si>
    <t>⑦鉄道施設の受入環境向上
（案内表示の掲示等）</t>
    <phoneticPr fontId="1"/>
  </si>
  <si>
    <t>鉄軌道の受入環境向上のための、案内表示の掲示、トイレ・休憩スペースの改修　等</t>
    <rPh sb="0" eb="1">
      <t>テツ</t>
    </rPh>
    <rPh sb="1" eb="3">
      <t>キドウ</t>
    </rPh>
    <rPh sb="4" eb="6">
      <t>ウケイレ</t>
    </rPh>
    <rPh sb="6" eb="8">
      <t>カンキョウ</t>
    </rPh>
    <rPh sb="8" eb="10">
      <t>コウジョウ</t>
    </rPh>
    <rPh sb="15" eb="17">
      <t>アンナイ</t>
    </rPh>
    <rPh sb="17" eb="19">
      <t>ヒョウジ</t>
    </rPh>
    <rPh sb="20" eb="22">
      <t>ケイジ</t>
    </rPh>
    <rPh sb="27" eb="29">
      <t>キュウケイ</t>
    </rPh>
    <rPh sb="34" eb="36">
      <t>カイシュウ</t>
    </rPh>
    <rPh sb="37" eb="38">
      <t>ナド</t>
    </rPh>
    <phoneticPr fontId="1"/>
  </si>
  <si>
    <t>①船を活用した観光イベントを開催するために要する経費</t>
    <phoneticPr fontId="1"/>
  </si>
  <si>
    <t>旅客船を活用した観光イベント開催経費（企画・デザイン・広告・印刷・販売手数料の経費）</t>
    <rPh sb="0" eb="3">
      <t>リョカクセン</t>
    </rPh>
    <rPh sb="4" eb="6">
      <t>カツヨウ</t>
    </rPh>
    <rPh sb="8" eb="10">
      <t>カンコウ</t>
    </rPh>
    <rPh sb="14" eb="16">
      <t>カイサイ</t>
    </rPh>
    <rPh sb="16" eb="18">
      <t>ケイヒ</t>
    </rPh>
    <rPh sb="19" eb="21">
      <t>キカク</t>
    </rPh>
    <rPh sb="27" eb="29">
      <t>コウコク</t>
    </rPh>
    <rPh sb="30" eb="32">
      <t>インサツ</t>
    </rPh>
    <rPh sb="33" eb="35">
      <t>ハンバイ</t>
    </rPh>
    <rPh sb="35" eb="38">
      <t>テスウリョウ</t>
    </rPh>
    <rPh sb="39" eb="41">
      <t>ケイヒ</t>
    </rPh>
    <phoneticPr fontId="1"/>
  </si>
  <si>
    <t>②企画乗船券の造成・プロモーションに要する経費</t>
    <phoneticPr fontId="1"/>
  </si>
  <si>
    <t>③観光目的で行う、船の改造経費</t>
    <phoneticPr fontId="1"/>
  </si>
  <si>
    <t>観光振興に資する案内表示の掲示、トイレ・休憩スペースの改修、ラッピング　等</t>
    <rPh sb="0" eb="2">
      <t>カンコウ</t>
    </rPh>
    <rPh sb="2" eb="4">
      <t>シンコウ</t>
    </rPh>
    <rPh sb="5" eb="6">
      <t>シ</t>
    </rPh>
    <rPh sb="8" eb="10">
      <t>アンナイ</t>
    </rPh>
    <rPh sb="10" eb="12">
      <t>ヒョウジ</t>
    </rPh>
    <rPh sb="13" eb="15">
      <t>ケイジ</t>
    </rPh>
    <rPh sb="20" eb="22">
      <t>キュウケイ</t>
    </rPh>
    <rPh sb="27" eb="29">
      <t>カイシュウ</t>
    </rPh>
    <rPh sb="36" eb="37">
      <t>ナド</t>
    </rPh>
    <phoneticPr fontId="1"/>
  </si>
  <si>
    <t>観光フェリーの継続的な運行や観光需要に対応した高炉の増発・維持等やそれらに付随するプロモーション経費等</t>
    <rPh sb="0" eb="2">
      <t>カンコウ</t>
    </rPh>
    <rPh sb="7" eb="10">
      <t>ケイゾクテキ</t>
    </rPh>
    <rPh sb="11" eb="13">
      <t>ウンコウ</t>
    </rPh>
    <rPh sb="14" eb="16">
      <t>カンコウ</t>
    </rPh>
    <rPh sb="16" eb="18">
      <t>ジュヨウ</t>
    </rPh>
    <rPh sb="19" eb="21">
      <t>タイオウ</t>
    </rPh>
    <rPh sb="23" eb="25">
      <t>コウロ</t>
    </rPh>
    <rPh sb="26" eb="28">
      <t>ゾウハツ</t>
    </rPh>
    <rPh sb="29" eb="31">
      <t>イジ</t>
    </rPh>
    <rPh sb="31" eb="32">
      <t>ナド</t>
    </rPh>
    <rPh sb="37" eb="39">
      <t>フズイ</t>
    </rPh>
    <rPh sb="48" eb="50">
      <t>ケイヒ</t>
    </rPh>
    <rPh sb="50" eb="51">
      <t>ナド</t>
    </rPh>
    <phoneticPr fontId="1"/>
  </si>
  <si>
    <t>感染症拡大防止のための設備等の導入等に要する費用</t>
    <rPh sb="0" eb="3">
      <t>カンセンショウ</t>
    </rPh>
    <rPh sb="3" eb="5">
      <t>カクダイ</t>
    </rPh>
    <rPh sb="5" eb="7">
      <t>ボウシ</t>
    </rPh>
    <rPh sb="11" eb="13">
      <t>セツビ</t>
    </rPh>
    <rPh sb="13" eb="14">
      <t>ナド</t>
    </rPh>
    <rPh sb="15" eb="17">
      <t>ドウニュウ</t>
    </rPh>
    <rPh sb="17" eb="18">
      <t>ナド</t>
    </rPh>
    <rPh sb="19" eb="20">
      <t>ヨウ</t>
    </rPh>
    <rPh sb="22" eb="24">
      <t>ヒヨウ</t>
    </rPh>
    <phoneticPr fontId="1"/>
  </si>
  <si>
    <t>⑦フェリーターミナルの受入環境向上（案内表示の掲示等）</t>
    <phoneticPr fontId="1"/>
  </si>
  <si>
    <t>船内、旅客船ターミナルの受入環境整備向上にかかる費用（案内表示の掲示、トイレ・休憩スペースの改修等）</t>
    <rPh sb="0" eb="2">
      <t>センナイ</t>
    </rPh>
    <rPh sb="3" eb="6">
      <t>リョカクセン</t>
    </rPh>
    <rPh sb="12" eb="14">
      <t>ウケイレ</t>
    </rPh>
    <rPh sb="14" eb="16">
      <t>カンキョウ</t>
    </rPh>
    <rPh sb="16" eb="18">
      <t>セイビ</t>
    </rPh>
    <rPh sb="18" eb="20">
      <t>コウジョウ</t>
    </rPh>
    <rPh sb="24" eb="26">
      <t>ヒヨウ</t>
    </rPh>
    <rPh sb="27" eb="29">
      <t>アンナイ</t>
    </rPh>
    <rPh sb="29" eb="31">
      <t>ヒョウジ</t>
    </rPh>
    <rPh sb="32" eb="34">
      <t>ケイジ</t>
    </rPh>
    <rPh sb="39" eb="41">
      <t>キュウケイ</t>
    </rPh>
    <rPh sb="46" eb="48">
      <t>カイシュウ</t>
    </rPh>
    <rPh sb="48" eb="49">
      <t>ナド</t>
    </rPh>
    <phoneticPr fontId="1"/>
  </si>
  <si>
    <t>③①と②との差分費用</t>
    <rPh sb="6" eb="8">
      <t>サブン</t>
    </rPh>
    <rPh sb="8" eb="10">
      <t>ヒヨウ</t>
    </rPh>
    <phoneticPr fontId="1"/>
  </si>
  <si>
    <t>調達方法</t>
    <rPh sb="0" eb="2">
      <t>チョウタツ</t>
    </rPh>
    <rPh sb="2" eb="4">
      <t>ホウホウ</t>
    </rPh>
    <phoneticPr fontId="1"/>
  </si>
  <si>
    <t>自己資本</t>
    <rPh sb="0" eb="2">
      <t>ジコ</t>
    </rPh>
    <rPh sb="2" eb="4">
      <t>シホン</t>
    </rPh>
    <phoneticPr fontId="1"/>
  </si>
  <si>
    <t>借入</t>
    <rPh sb="0" eb="2">
      <t>カリイレ</t>
    </rPh>
    <phoneticPr fontId="1"/>
  </si>
  <si>
    <t>両方</t>
    <rPh sb="0" eb="2">
      <t>リョウホウ</t>
    </rPh>
    <phoneticPr fontId="1"/>
  </si>
  <si>
    <t>融資（予定）金融機関名</t>
    <rPh sb="0" eb="2">
      <t>ユウシ</t>
    </rPh>
    <rPh sb="3" eb="5">
      <t>ヨテイ</t>
    </rPh>
    <rPh sb="6" eb="8">
      <t>キンユウ</t>
    </rPh>
    <rPh sb="8" eb="11">
      <t>キカンメイ</t>
    </rPh>
    <phoneticPr fontId="1"/>
  </si>
  <si>
    <t>融資証明</t>
    <rPh sb="0" eb="2">
      <t>ユウシ</t>
    </rPh>
    <rPh sb="2" eb="4">
      <t>ショウメイ</t>
    </rPh>
    <phoneticPr fontId="1"/>
  </si>
  <si>
    <t>有</t>
    <rPh sb="0" eb="1">
      <t>ア</t>
    </rPh>
    <phoneticPr fontId="1"/>
  </si>
  <si>
    <t>無</t>
    <rPh sb="0" eb="1">
      <t>ナ</t>
    </rPh>
    <phoneticPr fontId="1"/>
  </si>
  <si>
    <t>証明の種別（すでに融資が有の場合）</t>
    <rPh sb="0" eb="2">
      <t>ショウメイ</t>
    </rPh>
    <rPh sb="3" eb="5">
      <t>シュベツ</t>
    </rPh>
    <rPh sb="9" eb="11">
      <t>ユウシ</t>
    </rPh>
    <rPh sb="12" eb="13">
      <t>ア</t>
    </rPh>
    <rPh sb="14" eb="16">
      <t>バアイ</t>
    </rPh>
    <phoneticPr fontId="1"/>
  </si>
  <si>
    <t>金融機関等から借入予定額</t>
    <rPh sb="0" eb="2">
      <t>キンユウ</t>
    </rPh>
    <rPh sb="2" eb="4">
      <t>キカン</t>
    </rPh>
    <rPh sb="4" eb="5">
      <t>ナド</t>
    </rPh>
    <rPh sb="7" eb="9">
      <t>カリイレ</t>
    </rPh>
    <rPh sb="9" eb="12">
      <t>ヨテイガク</t>
    </rPh>
    <phoneticPr fontId="1"/>
  </si>
  <si>
    <t>借入時期</t>
    <rPh sb="0" eb="2">
      <t>カリイレ</t>
    </rPh>
    <rPh sb="2" eb="4">
      <t>ジキ</t>
    </rPh>
    <phoneticPr fontId="1"/>
  </si>
  <si>
    <t>№</t>
    <phoneticPr fontId="2"/>
  </si>
  <si>
    <t>費目</t>
    <rPh sb="0" eb="2">
      <t>ヒモク</t>
    </rPh>
    <phoneticPr fontId="2"/>
  </si>
  <si>
    <t>定義</t>
    <rPh sb="0" eb="2">
      <t>テイギ</t>
    </rPh>
    <phoneticPr fontId="2"/>
  </si>
  <si>
    <t>補足事項</t>
    <rPh sb="0" eb="2">
      <t>ホソク</t>
    </rPh>
    <rPh sb="2" eb="4">
      <t>ジコウ</t>
    </rPh>
    <phoneticPr fontId="1"/>
  </si>
  <si>
    <t>工事費</t>
    <rPh sb="0" eb="2">
      <t>コウジ</t>
    </rPh>
    <rPh sb="2" eb="3">
      <t>ヒ</t>
    </rPh>
    <phoneticPr fontId="1"/>
  </si>
  <si>
    <r>
      <t>改修</t>
    </r>
    <r>
      <rPr>
        <sz val="12"/>
        <rFont val="游ゴシック"/>
        <family val="3"/>
        <charset val="128"/>
        <scheme val="minor"/>
      </rPr>
      <t>に係る工事や改修に係る設備工事（電気設備工事、機械設備工事及び昇降機設備工事等も含む）や設備導入等の費用や廃屋撤去等の費用</t>
    </r>
    <rPh sb="0" eb="2">
      <t>カイシュウ</t>
    </rPh>
    <rPh sb="3" eb="4">
      <t>カカ</t>
    </rPh>
    <rPh sb="5" eb="7">
      <t>コウジ</t>
    </rPh>
    <rPh sb="8" eb="10">
      <t>カイシュウ</t>
    </rPh>
    <rPh sb="11" eb="12">
      <t>カカワ</t>
    </rPh>
    <rPh sb="13" eb="15">
      <t>セツビ</t>
    </rPh>
    <rPh sb="15" eb="17">
      <t>コウジ</t>
    </rPh>
    <rPh sb="40" eb="41">
      <t>ナド</t>
    </rPh>
    <rPh sb="42" eb="43">
      <t>フク</t>
    </rPh>
    <rPh sb="46" eb="48">
      <t>セツビ</t>
    </rPh>
    <rPh sb="48" eb="50">
      <t>ドウニュウ</t>
    </rPh>
    <rPh sb="50" eb="51">
      <t>ナド</t>
    </rPh>
    <rPh sb="52" eb="54">
      <t>ヒヨウ</t>
    </rPh>
    <rPh sb="55" eb="57">
      <t>ハイオク</t>
    </rPh>
    <rPh sb="57" eb="59">
      <t>テッキョ</t>
    </rPh>
    <rPh sb="59" eb="60">
      <t>ナド</t>
    </rPh>
    <rPh sb="61" eb="63">
      <t>ヒヨウ</t>
    </rPh>
    <phoneticPr fontId="1"/>
  </si>
  <si>
    <t>原則として、工事関連費（設計費等の改修工事等に付帯する費用）と区分することとするが、区分することが困難な場合には工事費に含めるものとする。</t>
    <rPh sb="0" eb="2">
      <t>ゲンソク</t>
    </rPh>
    <rPh sb="6" eb="8">
      <t>コウジ</t>
    </rPh>
    <rPh sb="8" eb="10">
      <t>カンレン</t>
    </rPh>
    <rPh sb="10" eb="11">
      <t>ヒ</t>
    </rPh>
    <rPh sb="12" eb="14">
      <t>セッケイ</t>
    </rPh>
    <rPh sb="14" eb="15">
      <t>ヒ</t>
    </rPh>
    <rPh sb="15" eb="16">
      <t>トウ</t>
    </rPh>
    <rPh sb="17" eb="19">
      <t>カイシュウ</t>
    </rPh>
    <rPh sb="19" eb="21">
      <t>コウジ</t>
    </rPh>
    <rPh sb="21" eb="22">
      <t>トウ</t>
    </rPh>
    <rPh sb="23" eb="25">
      <t>フタイ</t>
    </rPh>
    <rPh sb="27" eb="29">
      <t>ヒヨウ</t>
    </rPh>
    <rPh sb="31" eb="33">
      <t>クブン</t>
    </rPh>
    <rPh sb="42" eb="44">
      <t>クブン</t>
    </rPh>
    <rPh sb="49" eb="51">
      <t>コンナン</t>
    </rPh>
    <rPh sb="52" eb="54">
      <t>バアイ</t>
    </rPh>
    <rPh sb="56" eb="59">
      <t>コウジヒ</t>
    </rPh>
    <rPh sb="60" eb="61">
      <t>フク</t>
    </rPh>
    <phoneticPr fontId="1"/>
  </si>
  <si>
    <t>工事関連費</t>
    <rPh sb="0" eb="2">
      <t>コウジ</t>
    </rPh>
    <rPh sb="2" eb="4">
      <t>カンレン</t>
    </rPh>
    <rPh sb="4" eb="5">
      <t>ヒ</t>
    </rPh>
    <phoneticPr fontId="1"/>
  </si>
  <si>
    <t>改修工事に付帯する費用（設計費等の上記に含まれない工事関連の費用）
補助対象事業に直接要する経費に限る</t>
    <rPh sb="0" eb="2">
      <t>カイシュウ</t>
    </rPh>
    <rPh sb="2" eb="4">
      <t>コウジ</t>
    </rPh>
    <rPh sb="5" eb="7">
      <t>フタイ</t>
    </rPh>
    <rPh sb="9" eb="11">
      <t>ヒヨウ</t>
    </rPh>
    <rPh sb="12" eb="14">
      <t>セッケイ</t>
    </rPh>
    <rPh sb="14" eb="15">
      <t>ヒ</t>
    </rPh>
    <rPh sb="15" eb="16">
      <t>ナド</t>
    </rPh>
    <rPh sb="17" eb="19">
      <t>ジョウキ</t>
    </rPh>
    <rPh sb="20" eb="21">
      <t>フク</t>
    </rPh>
    <rPh sb="25" eb="27">
      <t>コウジ</t>
    </rPh>
    <rPh sb="27" eb="29">
      <t>カンレン</t>
    </rPh>
    <rPh sb="30" eb="32">
      <t>ヒヨウ</t>
    </rPh>
    <phoneticPr fontId="1"/>
  </si>
  <si>
    <t>改修工事等に付帯する費用が該当し、設計費等の上記に含まれない工事関連の費用が該当。</t>
    <rPh sb="0" eb="2">
      <t>カイシュウ</t>
    </rPh>
    <rPh sb="2" eb="4">
      <t>コウジ</t>
    </rPh>
    <rPh sb="4" eb="5">
      <t>トウ</t>
    </rPh>
    <rPh sb="6" eb="8">
      <t>フタイ</t>
    </rPh>
    <rPh sb="10" eb="12">
      <t>ヒヨウ</t>
    </rPh>
    <rPh sb="13" eb="15">
      <t>ガイトウ</t>
    </rPh>
    <rPh sb="17" eb="19">
      <t>セッケイ</t>
    </rPh>
    <rPh sb="19" eb="20">
      <t>ヒ</t>
    </rPh>
    <rPh sb="20" eb="21">
      <t>ナド</t>
    </rPh>
    <rPh sb="22" eb="24">
      <t>ジョウキ</t>
    </rPh>
    <rPh sb="25" eb="26">
      <t>フク</t>
    </rPh>
    <rPh sb="30" eb="32">
      <t>コウジ</t>
    </rPh>
    <rPh sb="32" eb="34">
      <t>カンレン</t>
    </rPh>
    <rPh sb="35" eb="37">
      <t>ヒヨウ</t>
    </rPh>
    <rPh sb="38" eb="40">
      <t>ガイトウ</t>
    </rPh>
    <phoneticPr fontId="1"/>
  </si>
  <si>
    <t xml:space="preserve">交通事業運行（運航）費
</t>
    <rPh sb="0" eb="2">
      <t>コウツウ</t>
    </rPh>
    <rPh sb="2" eb="4">
      <t>ジギョウ</t>
    </rPh>
    <rPh sb="4" eb="6">
      <t>ウンコウ</t>
    </rPh>
    <rPh sb="10" eb="11">
      <t>ヒ</t>
    </rPh>
    <phoneticPr fontId="13"/>
  </si>
  <si>
    <t>運転手等の人件費（補助事業者が雇用している正社員・契約社員等に対する人件費）、燃料費、その他確保維持改善事業等における経常費用に該当する費用</t>
    <rPh sb="0" eb="3">
      <t>ウンテンシュ</t>
    </rPh>
    <rPh sb="3" eb="4">
      <t>トウ</t>
    </rPh>
    <rPh sb="5" eb="8">
      <t>ジンケンヒ</t>
    </rPh>
    <rPh sb="9" eb="11">
      <t>ホジョ</t>
    </rPh>
    <rPh sb="11" eb="13">
      <t>ジギョウ</t>
    </rPh>
    <rPh sb="13" eb="14">
      <t>シャ</t>
    </rPh>
    <rPh sb="15" eb="17">
      <t>コヨウ</t>
    </rPh>
    <rPh sb="29" eb="30">
      <t>トウ</t>
    </rPh>
    <rPh sb="31" eb="32">
      <t>タイ</t>
    </rPh>
    <rPh sb="34" eb="37">
      <t>ジンケンヒ</t>
    </rPh>
    <phoneticPr fontId="13"/>
  </si>
  <si>
    <t>交通関係事業に関するイベント及び実証実験に従事する運転手等の補助対象となる運転手等の人件費（補助事業者が雇用している正社員・契約社員に対する人件費）が該当。</t>
    <rPh sb="30" eb="32">
      <t>ホジョ</t>
    </rPh>
    <rPh sb="32" eb="34">
      <t>タイショウ</t>
    </rPh>
    <rPh sb="37" eb="40">
      <t>ウンテンシュ</t>
    </rPh>
    <rPh sb="40" eb="41">
      <t>トウ</t>
    </rPh>
    <rPh sb="42" eb="45">
      <t>ジンケンヒ</t>
    </rPh>
    <rPh sb="75" eb="77">
      <t>ガイトウ</t>
    </rPh>
    <phoneticPr fontId="1"/>
  </si>
  <si>
    <t>補助人件費</t>
    <rPh sb="0" eb="2">
      <t>ホジョ</t>
    </rPh>
    <rPh sb="2" eb="5">
      <t>ジンケンヒ</t>
    </rPh>
    <phoneticPr fontId="13"/>
  </si>
  <si>
    <t>補助事業にかかる補助的業務等に従事する、派遣社員又はアルバイト等に対する人件費</t>
    <phoneticPr fontId="13"/>
  </si>
  <si>
    <t>事業を実施する上で、外部委託や外注を行わず、直接的に発生する人件費を対象とする。正職員や正社員に対する人件費は認めない。</t>
    <rPh sb="0" eb="2">
      <t>ジギョウ</t>
    </rPh>
    <rPh sb="3" eb="5">
      <t>ジッシ</t>
    </rPh>
    <rPh sb="7" eb="8">
      <t>ウエ</t>
    </rPh>
    <rPh sb="30" eb="33">
      <t>ジンケンヒ</t>
    </rPh>
    <rPh sb="34" eb="36">
      <t>タイショウ</t>
    </rPh>
    <rPh sb="40" eb="43">
      <t>セイショクイン</t>
    </rPh>
    <rPh sb="44" eb="47">
      <t>セイシャイン</t>
    </rPh>
    <rPh sb="48" eb="49">
      <t>タイ</t>
    </rPh>
    <rPh sb="51" eb="54">
      <t>ジンケンヒ</t>
    </rPh>
    <rPh sb="55" eb="56">
      <t>ミト</t>
    </rPh>
    <phoneticPr fontId="1"/>
  </si>
  <si>
    <t>委託・外注費</t>
    <rPh sb="0" eb="2">
      <t>イタク</t>
    </rPh>
    <rPh sb="3" eb="6">
      <t>ガイチュウヒ</t>
    </rPh>
    <phoneticPr fontId="13"/>
  </si>
  <si>
    <t>外部の業者等へ仕事を発注し、その際に契約形態（例えば請負、委任/準委任等）があり、契約書を交わして締結することで発生する経費</t>
    <rPh sb="0" eb="2">
      <t>ガイブ</t>
    </rPh>
    <rPh sb="5" eb="6">
      <t>トウ</t>
    </rPh>
    <rPh sb="16" eb="17">
      <t>サイ</t>
    </rPh>
    <rPh sb="18" eb="20">
      <t>ケイヤク</t>
    </rPh>
    <rPh sb="35" eb="36">
      <t>トウ</t>
    </rPh>
    <rPh sb="56" eb="58">
      <t>ハッセイ</t>
    </rPh>
    <rPh sb="60" eb="62">
      <t>ケイヒ</t>
    </rPh>
    <phoneticPr fontId="13"/>
  </si>
  <si>
    <t>具体的には、イベント開催のための委託や実証実験のための調査委託、アプリ開発等を委託・外注した場合の経費が該当。</t>
    <rPh sb="0" eb="3">
      <t>グタイテキ</t>
    </rPh>
    <rPh sb="10" eb="12">
      <t>カイサイ</t>
    </rPh>
    <rPh sb="16" eb="18">
      <t>イタク</t>
    </rPh>
    <rPh sb="19" eb="21">
      <t>ジッショウ</t>
    </rPh>
    <rPh sb="21" eb="23">
      <t>ジッケン</t>
    </rPh>
    <rPh sb="27" eb="29">
      <t>チョウサ</t>
    </rPh>
    <rPh sb="29" eb="31">
      <t>イタク</t>
    </rPh>
    <rPh sb="35" eb="37">
      <t>カイハツ</t>
    </rPh>
    <rPh sb="37" eb="38">
      <t>トウ</t>
    </rPh>
    <rPh sb="39" eb="41">
      <t>イタク</t>
    </rPh>
    <rPh sb="42" eb="44">
      <t>ガイチュウ</t>
    </rPh>
    <rPh sb="46" eb="48">
      <t>バアイ</t>
    </rPh>
    <rPh sb="49" eb="51">
      <t>ケイヒ</t>
    </rPh>
    <rPh sb="52" eb="54">
      <t>ガイトウ</t>
    </rPh>
    <phoneticPr fontId="1"/>
  </si>
  <si>
    <t>謝金、旅費</t>
    <phoneticPr fontId="1"/>
  </si>
  <si>
    <r>
      <t xml:space="preserve">・謝金：専門家、有識者、イベントの出演者・司会者等に対する謝金
・旅費：専門家、有識者、イベントの出演者、司会者等の旅費
</t>
    </r>
    <r>
      <rPr>
        <sz val="10"/>
        <color theme="1"/>
        <rFont val="游ゴシック"/>
        <family val="3"/>
        <charset val="128"/>
        <scheme val="minor"/>
      </rPr>
      <t>※ 各地方公共団体における旅費に関する規定に準じた金額（規定がない場合は、観光庁の旅費規程に準じた金額を適用）のみ、支援対象とする。</t>
    </r>
    <rPh sb="89" eb="91">
      <t>キテイ</t>
    </rPh>
    <rPh sb="94" eb="96">
      <t>バアイ</t>
    </rPh>
    <rPh sb="98" eb="100">
      <t>カンコウ</t>
    </rPh>
    <rPh sb="100" eb="101">
      <t>チョウ</t>
    </rPh>
    <rPh sb="102" eb="104">
      <t>リョヒ</t>
    </rPh>
    <rPh sb="104" eb="106">
      <t>キテイ</t>
    </rPh>
    <rPh sb="107" eb="108">
      <t>ジュン</t>
    </rPh>
    <rPh sb="110" eb="112">
      <t>キンガク</t>
    </rPh>
    <rPh sb="113" eb="115">
      <t>テキヨウ</t>
    </rPh>
    <phoneticPr fontId="1"/>
  </si>
  <si>
    <t>専門家、有識者、イベントの出演者・司会者等に対しての出演料、旅費が発生する場合は、この項目が該当。</t>
    <rPh sb="22" eb="23">
      <t>タイ</t>
    </rPh>
    <rPh sb="26" eb="28">
      <t>シュツエン</t>
    </rPh>
    <rPh sb="28" eb="29">
      <t>リョウ</t>
    </rPh>
    <rPh sb="30" eb="32">
      <t>リョヒ</t>
    </rPh>
    <rPh sb="33" eb="35">
      <t>ハッセイ</t>
    </rPh>
    <rPh sb="37" eb="39">
      <t>バアイ</t>
    </rPh>
    <rPh sb="43" eb="45">
      <t>コウモク</t>
    </rPh>
    <rPh sb="46" eb="48">
      <t>ガイトウ</t>
    </rPh>
    <phoneticPr fontId="1"/>
  </si>
  <si>
    <t>その他本事業に直接要する諸経費</t>
    <rPh sb="2" eb="3">
      <t>ホカ</t>
    </rPh>
    <rPh sb="3" eb="6">
      <t>ホンジギョウ</t>
    </rPh>
    <rPh sb="7" eb="9">
      <t>チョクセツ</t>
    </rPh>
    <rPh sb="9" eb="10">
      <t>ヨウ</t>
    </rPh>
    <rPh sb="12" eb="15">
      <t>ショケイヒ</t>
    </rPh>
    <phoneticPr fontId="13"/>
  </si>
  <si>
    <t>上記以外の諸経費。具体的には、以下の小区分のとおり定義する。
(1)消耗品費：事業を行うために必要な物品であって、50万円以上の資産の取得に該当しない消耗品（ただし、当該事業のみで使用されることが確認できるもの）の購入に要する経費
(2)借料・損料・使用料：事業を行うために係る会場の借上料、使用料、本事業の取組に係る備品や機材等のリース料
(3)その他事務経費：(1)、(2)以外のその他事務経費</t>
    <rPh sb="0" eb="2">
      <t>ジョウキ</t>
    </rPh>
    <rPh sb="2" eb="4">
      <t>イガイ</t>
    </rPh>
    <rPh sb="5" eb="8">
      <t>ショケイヒ</t>
    </rPh>
    <rPh sb="9" eb="12">
      <t>グタイテキ</t>
    </rPh>
    <rPh sb="25" eb="27">
      <t>テイギ</t>
    </rPh>
    <rPh sb="34" eb="37">
      <t>ショウモウヒン</t>
    </rPh>
    <rPh sb="37" eb="38">
      <t>ヒ</t>
    </rPh>
    <rPh sb="75" eb="78">
      <t>ショウモウヒン</t>
    </rPh>
    <rPh sb="176" eb="177">
      <t>タ</t>
    </rPh>
    <rPh sb="189" eb="191">
      <t>イガイ</t>
    </rPh>
    <rPh sb="194" eb="195">
      <t>ホカ</t>
    </rPh>
    <rPh sb="195" eb="197">
      <t>ジム</t>
    </rPh>
    <rPh sb="197" eb="199">
      <t>ケイヒ</t>
    </rPh>
    <phoneticPr fontId="13"/>
  </si>
  <si>
    <t>(1)実証実験を実施するにあたって、必要な消耗品に係るが該当。
(2)実証実験を実施するにあたって、場所に関する費用が発生する場合に該当。
(3)実証実験を実施するにあたって、外部委託や外注を行わず、直接的に発生する各種工事費（電気、水道、ガス等）や、通信、運搬に係る通信運搬費や本事業で実施するイベント等の取組で必要となる経費が該当。</t>
    <rPh sb="5" eb="7">
      <t>ジッケン</t>
    </rPh>
    <rPh sb="25" eb="26">
      <t>カカ</t>
    </rPh>
    <rPh sb="28" eb="30">
      <t>ガイトウ</t>
    </rPh>
    <rPh sb="165" eb="167">
      <t>ガイトウ</t>
    </rPh>
    <phoneticPr fontId="1"/>
  </si>
  <si>
    <t>備考</t>
    <rPh sb="0" eb="2">
      <t>ビコウ</t>
    </rPh>
    <phoneticPr fontId="1"/>
  </si>
  <si>
    <t>費目</t>
    <rPh sb="0" eb="2">
      <t>ヒモク</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</si>
</sst>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quot;△ &quot;#,##0"/>
    <numFmt numFmtId="177" formatCode="0.00;&quot;▲ &quot;0.00"/>
    <numFmt numFmtId="178" formatCode="#,##0.0_);[Red]\(#,##0.0\)"/>
    <numFmt numFmtId="179" formatCode="#,##0.0_ "/>
    <numFmt numFmtId="180" formatCode="#,##0_ "/>
    <numFmt numFmtId="181" formatCode="#,##0&quot;円&quot;"/>
  </numFmts>
  <fonts count="68">
    <font>
      <sz val="11"/>
      <color theme="1"/>
      <name val="游ゴシック"/>
      <family val="2"/>
      <charset val="128"/>
      <scheme val="minor"/>
    </font>
    <font>
      <sz val="6"/>
      <name val="游ゴシック"/>
      <family val="2"/>
      <charset val="128"/>
      <scheme val="minor"/>
    </font>
    <font>
      <sz val="6"/>
      <name val="ＭＳ Ｐゴシック"/>
      <family val="3"/>
      <charset val="128"/>
    </font>
    <font>
      <sz val="11"/>
      <color indexed="8"/>
      <name val="ＭＳ Ｐゴシック"/>
      <family val="3"/>
      <charset val="128"/>
    </font>
    <font>
      <sz val="11"/>
      <color theme="1"/>
      <name val="游ゴシック"/>
      <family val="2"/>
      <charset val="128"/>
      <scheme val="minor"/>
    </font>
    <font>
      <sz val="11"/>
      <color theme="1"/>
      <name val="游ゴシック"/>
      <family val="3"/>
      <charset val="128"/>
      <scheme val="minor"/>
    </font>
    <font>
      <sz val="11"/>
      <color indexed="8"/>
      <name val="游ゴシック"/>
      <family val="3"/>
      <charset val="128"/>
      <scheme val="minor"/>
    </font>
    <font>
      <sz val="11"/>
      <name val="游ゴシック"/>
      <family val="3"/>
      <charset val="128"/>
      <scheme val="minor"/>
    </font>
    <font>
      <sz val="16"/>
      <color theme="1"/>
      <name val="游ゴシック"/>
      <family val="2"/>
      <charset val="128"/>
      <scheme val="minor"/>
    </font>
    <font>
      <sz val="12"/>
      <color theme="0"/>
      <name val="游ゴシック"/>
      <family val="3"/>
      <charset val="128"/>
      <scheme val="minor"/>
    </font>
    <font>
      <sz val="12"/>
      <name val="游ゴシック"/>
      <family val="3"/>
      <charset val="128"/>
      <scheme val="minor"/>
    </font>
    <font>
      <sz val="11"/>
      <color theme="1"/>
      <name val="游ゴシック"/>
      <family val="2"/>
      <scheme val="minor"/>
    </font>
    <font>
      <sz val="12"/>
      <color theme="1"/>
      <name val="游ゴシック"/>
      <family val="3"/>
      <charset val="128"/>
      <scheme val="minor"/>
    </font>
    <font>
      <sz val="6"/>
      <name val="游ゴシック"/>
      <family val="3"/>
      <charset val="128"/>
      <scheme val="minor"/>
    </font>
    <font>
      <sz val="10"/>
      <color theme="1"/>
      <name val="游ゴシック"/>
      <family val="3"/>
      <charset val="128"/>
      <scheme val="minor"/>
    </font>
    <font>
      <b/>
      <sz val="11"/>
      <color theme="1"/>
      <name val="游ゴシック"/>
      <family val="3"/>
      <charset val="128"/>
      <scheme val="minor"/>
    </font>
    <font>
      <b/>
      <sz val="12"/>
      <color theme="1"/>
      <name val="游ゴシック"/>
      <family val="3"/>
      <charset val="128"/>
      <scheme val="minor"/>
    </font>
    <font>
      <sz val="14"/>
      <color theme="1"/>
      <name val="游ゴシック"/>
      <family val="3"/>
      <charset val="128"/>
      <scheme val="minor"/>
    </font>
    <font>
      <b/>
      <sz val="9"/>
      <color indexed="81"/>
      <name val="ＭＳ Ｐゴシック"/>
      <family val="3"/>
      <charset val="128"/>
    </font>
    <font>
      <sz val="9"/>
      <name val="游ゴシック"/>
      <family val="3"/>
      <charset val="128"/>
      <scheme val="minor"/>
    </font>
    <font>
      <b/>
      <sz val="11"/>
      <color indexed="8"/>
      <name val="游ゴシック"/>
      <family val="3"/>
      <charset val="128"/>
      <scheme val="minor"/>
    </font>
    <font>
      <sz val="11"/>
      <name val="ＭＳ Ｐゴシック"/>
      <family val="3"/>
      <charset val="128"/>
    </font>
    <font>
      <sz val="10"/>
      <name val="ＭＳ Ｐゴシック"/>
      <family val="3"/>
      <charset val="128"/>
    </font>
    <font>
      <sz val="9"/>
      <name val="ＭＳ Ｐゴシック"/>
      <family val="3"/>
      <charset val="128"/>
    </font>
    <font>
      <sz val="8"/>
      <name val="ＭＳ Ｐゴシック"/>
      <family val="3"/>
      <charset val="128"/>
    </font>
    <font>
      <sz val="11"/>
      <color theme="1"/>
      <name val="ＭＳ Ｐゴシック"/>
      <family val="3"/>
      <charset val="128"/>
    </font>
    <font>
      <sz val="14"/>
      <color theme="1"/>
      <name val="ＭＳ Ｐゴシック"/>
      <family val="3"/>
      <charset val="128"/>
    </font>
    <font>
      <sz val="12"/>
      <name val="ＭＳ Ｐゴシック"/>
      <family val="3"/>
      <charset val="128"/>
    </font>
    <font>
      <sz val="11"/>
      <color rgb="FFFF0000"/>
      <name val="ＭＳ Ｐゴシック"/>
      <family val="3"/>
      <charset val="128"/>
    </font>
    <font>
      <b/>
      <sz val="10"/>
      <color theme="1"/>
      <name val="游ゴシック"/>
      <family val="3"/>
      <charset val="128"/>
      <scheme val="minor"/>
    </font>
    <font>
      <sz val="14"/>
      <color rgb="FFFF0000"/>
      <name val="ＭＳ Ｐゴシック"/>
      <family val="3"/>
      <charset val="128"/>
    </font>
    <font>
      <sz val="9"/>
      <color indexed="81"/>
      <name val="MS P ゴシック"/>
      <family val="3"/>
      <charset val="128"/>
    </font>
    <font>
      <b/>
      <sz val="9"/>
      <color indexed="81"/>
      <name val="MS P ゴシック"/>
      <family val="3"/>
      <charset val="128"/>
    </font>
    <font>
      <b/>
      <sz val="9"/>
      <color rgb="FFFF0000"/>
      <name val="ＭＳ Ｐゴシック"/>
      <family val="3"/>
      <charset val="128"/>
    </font>
    <font>
      <b/>
      <sz val="9"/>
      <name val="ＭＳ Ｐゴシック"/>
      <family val="3"/>
      <charset val="128"/>
    </font>
    <font>
      <u val="double"/>
      <sz val="11"/>
      <name val="游ゴシック"/>
      <family val="3"/>
      <charset val="128"/>
      <scheme val="minor"/>
    </font>
    <font>
      <b/>
      <sz val="10"/>
      <color theme="0"/>
      <name val="游ゴシック"/>
      <family val="3"/>
      <charset val="128"/>
      <scheme val="minor"/>
    </font>
    <font>
      <sz val="10"/>
      <name val="游ゴシック"/>
      <family val="3"/>
      <charset val="128"/>
      <scheme val="minor"/>
    </font>
    <font>
      <b/>
      <sz val="11"/>
      <color theme="1"/>
      <name val="ＭＳ Ｐゴシック"/>
      <family val="3"/>
      <charset val="128"/>
    </font>
    <font>
      <b/>
      <sz val="9"/>
      <color rgb="FFFF0000"/>
      <name val="游ゴシック"/>
      <family val="3"/>
      <charset val="128"/>
      <scheme val="minor"/>
    </font>
    <font>
      <sz val="9"/>
      <color indexed="8"/>
      <name val="游ゴシック"/>
      <family val="3"/>
      <charset val="128"/>
      <scheme val="minor"/>
    </font>
    <font>
      <b/>
      <sz val="11"/>
      <color rgb="FFFF0000"/>
      <name val="ＭＳ Ｐゴシック"/>
      <family val="3"/>
      <charset val="128"/>
    </font>
    <font>
      <b/>
      <sz val="11"/>
      <color theme="5"/>
      <name val="游ゴシック"/>
      <family val="3"/>
      <charset val="128"/>
      <scheme val="minor"/>
    </font>
    <font>
      <sz val="10"/>
      <color theme="1"/>
      <name val="游ゴシック"/>
      <family val="2"/>
      <charset val="128"/>
      <scheme val="minor"/>
    </font>
    <font>
      <sz val="10"/>
      <name val="游ゴシック"/>
      <family val="2"/>
      <charset val="128"/>
      <scheme val="minor"/>
    </font>
    <font>
      <u/>
      <sz val="11"/>
      <color rgb="FFFF0000"/>
      <name val="游ゴシック"/>
      <family val="2"/>
      <charset val="128"/>
      <scheme val="minor"/>
    </font>
    <font>
      <sz val="11"/>
      <color theme="1"/>
      <name val="游ゴシック"/>
      <family val="3"/>
      <scheme val="minor"/>
    </font>
    <font>
      <b/>
      <sz val="24"/>
      <color theme="1"/>
      <name val="游ゴシック"/>
      <family val="3"/>
      <charset val="128"/>
      <scheme val="minor"/>
    </font>
    <font>
      <sz val="6"/>
      <name val="游ゴシック"/>
      <family val="3"/>
      <scheme val="minor"/>
    </font>
    <font>
      <sz val="14"/>
      <name val="游ゴシック"/>
      <family val="3"/>
      <charset val="128"/>
      <scheme val="minor"/>
    </font>
    <font>
      <b/>
      <sz val="24"/>
      <name val="游ゴシック"/>
      <family val="3"/>
      <charset val="128"/>
      <scheme val="minor"/>
    </font>
    <font>
      <sz val="16"/>
      <name val="游ゴシック"/>
      <family val="3"/>
      <charset val="128"/>
      <scheme val="minor"/>
    </font>
    <font>
      <sz val="16"/>
      <color theme="1"/>
      <name val="游ゴシック"/>
      <family val="3"/>
      <charset val="128"/>
    </font>
    <font>
      <sz val="16"/>
      <name val="游ゴシック"/>
      <family val="3"/>
      <charset val="128"/>
    </font>
    <font>
      <sz val="16"/>
      <color theme="1"/>
      <name val="游ゴシック"/>
      <family val="3"/>
      <charset val="128"/>
      <scheme val="minor"/>
    </font>
    <font>
      <u/>
      <sz val="16"/>
      <color theme="1"/>
      <name val="游ゴシック"/>
      <family val="3"/>
      <charset val="128"/>
      <scheme val="minor"/>
    </font>
    <font>
      <u val="double"/>
      <sz val="16"/>
      <name val="游ゴシック"/>
      <family val="3"/>
      <charset val="128"/>
      <scheme val="minor"/>
    </font>
    <font>
      <strike/>
      <sz val="16"/>
      <color theme="4"/>
      <name val="游ゴシック"/>
      <family val="3"/>
      <charset val="128"/>
      <scheme val="minor"/>
    </font>
    <font>
      <u val="double"/>
      <sz val="16"/>
      <color theme="1"/>
      <name val="游ゴシック"/>
      <family val="3"/>
      <charset val="128"/>
      <scheme val="minor"/>
    </font>
    <font>
      <strike/>
      <sz val="16"/>
      <color rgb="FF00B0F0"/>
      <name val="游ゴシック"/>
      <family val="3"/>
      <charset val="128"/>
      <scheme val="minor"/>
    </font>
    <font>
      <sz val="6"/>
      <name val="游ゴシック"/>
      <family val="3"/>
    </font>
    <font>
      <u/>
      <sz val="16"/>
      <name val="游ゴシック"/>
      <family val="3"/>
      <charset val="128"/>
      <scheme val="minor"/>
    </font>
    <font>
      <u/>
      <sz val="14"/>
      <name val="游ゴシック"/>
      <family val="3"/>
      <charset val="128"/>
      <scheme val="minor"/>
    </font>
    <font>
      <b/>
      <sz val="11"/>
      <color rgb="FFFF0000"/>
      <name val="游ゴシック"/>
      <family val="3"/>
      <charset val="128"/>
      <scheme val="minor"/>
    </font>
    <font>
      <b/>
      <sz val="11"/>
      <name val="ＭＳ Ｐゴシック"/>
      <family val="3"/>
      <charset val="128"/>
    </font>
    <font>
      <b/>
      <sz val="10"/>
      <color indexed="8"/>
      <name val="游ゴシック"/>
      <family val="3"/>
      <charset val="128"/>
      <scheme val="minor"/>
    </font>
    <font>
      <u val="double"/>
      <sz val="11"/>
      <color theme="1"/>
      <name val="游ゴシック"/>
      <family val="3"/>
      <charset val="128"/>
      <scheme val="minor"/>
    </font>
    <font>
      <sz val="11"/>
      <color theme="1"/>
      <name val="游ゴシック"/>
      <family val="3"/>
      <charset val="128"/>
    </font>
  </fonts>
  <fills count="13">
    <fill>
      <patternFill patternType="none"/>
    </fill>
    <fill>
      <patternFill patternType="gray125"/>
    </fill>
    <fill>
      <patternFill patternType="solid">
        <fgColor theme="4" tint="0.79998168889431442"/>
        <bgColor indexed="64"/>
      </patternFill>
    </fill>
    <fill>
      <patternFill patternType="solid">
        <fgColor theme="4"/>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7" tint="0.39997558519241921"/>
        <bgColor indexed="64"/>
      </patternFill>
    </fill>
    <fill>
      <patternFill patternType="solid">
        <fgColor theme="2"/>
        <bgColor indexed="64"/>
      </patternFill>
    </fill>
    <fill>
      <patternFill patternType="solid">
        <fgColor theme="2" tint="-9.9978637043366805E-2"/>
        <bgColor indexed="64"/>
      </patternFill>
    </fill>
    <fill>
      <patternFill patternType="solid">
        <fgColor theme="6" tint="0.79998168889431442"/>
        <bgColor indexed="64"/>
      </patternFill>
    </fill>
    <fill>
      <patternFill patternType="solid">
        <fgColor theme="2" tint="-0.249977111117893"/>
        <bgColor indexed="64"/>
      </patternFill>
    </fill>
  </fills>
  <borders count="69">
    <border>
      <left/>
      <right/>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thin">
        <color indexed="64"/>
      </left>
      <right/>
      <top/>
      <bottom/>
      <diagonal/>
    </border>
    <border>
      <left style="thin">
        <color indexed="64"/>
      </left>
      <right/>
      <top style="thin">
        <color indexed="64"/>
      </top>
      <bottom/>
      <diagonal/>
    </border>
    <border>
      <left/>
      <right/>
      <top/>
      <bottom style="thin">
        <color indexed="64"/>
      </bottom>
      <diagonal/>
    </border>
    <border>
      <left/>
      <right/>
      <top style="medium">
        <color indexed="64"/>
      </top>
      <bottom style="medium">
        <color indexed="64"/>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bottom style="medium">
        <color indexed="64"/>
      </bottom>
      <diagonal/>
    </border>
    <border>
      <left style="thin">
        <color indexed="64"/>
      </left>
      <right style="medium">
        <color indexed="64"/>
      </right>
      <top/>
      <bottom style="thin">
        <color indexed="64"/>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right/>
      <top style="medium">
        <color indexed="64"/>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diagonal/>
    </border>
    <border>
      <left style="medium">
        <color indexed="64"/>
      </left>
      <right/>
      <top style="medium">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diagonal/>
    </border>
    <border>
      <left/>
      <right/>
      <top style="thin">
        <color indexed="64"/>
      </top>
      <bottom style="medium">
        <color indexed="64"/>
      </bottom>
      <diagonal/>
    </border>
    <border>
      <left/>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bottom/>
      <diagonal/>
    </border>
    <border>
      <left style="medium">
        <color indexed="64"/>
      </left>
      <right/>
      <top style="thin">
        <color indexed="64"/>
      </top>
      <bottom/>
      <diagonal/>
    </border>
  </borders>
  <cellStyleXfs count="9">
    <xf numFmtId="0" fontId="0" fillId="0" borderId="0">
      <alignment vertical="center"/>
    </xf>
    <xf numFmtId="0" fontId="3" fillId="0" borderId="0">
      <alignment vertical="center"/>
    </xf>
    <xf numFmtId="38" fontId="3" fillId="0" borderId="0" applyFont="0" applyFill="0" applyBorder="0" applyAlignment="0" applyProtection="0">
      <alignment vertical="center"/>
    </xf>
    <xf numFmtId="38" fontId="4" fillId="0" borderId="0" applyFont="0" applyFill="0" applyBorder="0" applyAlignment="0" applyProtection="0">
      <alignment vertical="center"/>
    </xf>
    <xf numFmtId="0" fontId="11" fillId="0" borderId="0"/>
    <xf numFmtId="0" fontId="21" fillId="0" borderId="0">
      <alignment vertical="center"/>
    </xf>
    <xf numFmtId="9" fontId="21" fillId="0" borderId="0" applyFont="0" applyFill="0" applyBorder="0" applyAlignment="0" applyProtection="0">
      <alignment vertical="center"/>
    </xf>
    <xf numFmtId="38" fontId="21" fillId="0" borderId="0" applyFont="0" applyFill="0" applyBorder="0" applyAlignment="0" applyProtection="0">
      <alignment vertical="center"/>
    </xf>
    <xf numFmtId="0" fontId="46" fillId="0" borderId="0">
      <alignment vertical="center"/>
    </xf>
  </cellStyleXfs>
  <cellXfs count="665">
    <xf numFmtId="0" fontId="0" fillId="0" borderId="0" xfId="0">
      <alignment vertical="center"/>
    </xf>
    <xf numFmtId="0" fontId="5" fillId="0" borderId="0" xfId="0" applyFont="1">
      <alignment vertical="center"/>
    </xf>
    <xf numFmtId="0" fontId="0" fillId="0" borderId="0" xfId="0" applyAlignment="1">
      <alignment vertical="center" wrapText="1"/>
    </xf>
    <xf numFmtId="0" fontId="5" fillId="0" borderId="2" xfId="0" applyFont="1" applyBorder="1">
      <alignment vertical="center"/>
    </xf>
    <xf numFmtId="0" fontId="5" fillId="0" borderId="13" xfId="0" applyFont="1" applyBorder="1">
      <alignment vertical="center"/>
    </xf>
    <xf numFmtId="0" fontId="5" fillId="0" borderId="12" xfId="0" applyFont="1" applyBorder="1">
      <alignment vertical="center"/>
    </xf>
    <xf numFmtId="0" fontId="5" fillId="0" borderId="7" xfId="0" applyFont="1" applyBorder="1">
      <alignment vertical="center"/>
    </xf>
    <xf numFmtId="0" fontId="5" fillId="0" borderId="4" xfId="0" applyFont="1" applyBorder="1">
      <alignment vertical="center"/>
    </xf>
    <xf numFmtId="0" fontId="5" fillId="0" borderId="10" xfId="0" applyFont="1" applyBorder="1">
      <alignment vertical="center"/>
    </xf>
    <xf numFmtId="0" fontId="5" fillId="0" borderId="6" xfId="0" applyFont="1" applyBorder="1">
      <alignment vertical="center"/>
    </xf>
    <xf numFmtId="0" fontId="0" fillId="0" borderId="0" xfId="0" applyAlignment="1">
      <alignment horizontal="center" vertical="center"/>
    </xf>
    <xf numFmtId="0" fontId="0" fillId="0" borderId="2" xfId="0" applyBorder="1">
      <alignment vertical="center"/>
    </xf>
    <xf numFmtId="0" fontId="0" fillId="0" borderId="7" xfId="0" applyBorder="1">
      <alignment vertical="center"/>
    </xf>
    <xf numFmtId="0" fontId="0" fillId="0" borderId="13" xfId="0" applyBorder="1">
      <alignment vertical="center"/>
    </xf>
    <xf numFmtId="0" fontId="0" fillId="0" borderId="6" xfId="0" applyBorder="1">
      <alignment vertical="center"/>
    </xf>
    <xf numFmtId="0" fontId="8" fillId="0" borderId="0" xfId="0" applyFont="1">
      <alignment vertical="center"/>
    </xf>
    <xf numFmtId="0" fontId="9" fillId="3" borderId="6" xfId="0" applyFont="1" applyFill="1" applyBorder="1" applyAlignment="1">
      <alignment horizontal="center" vertical="center" wrapText="1"/>
    </xf>
    <xf numFmtId="0" fontId="10" fillId="5" borderId="6" xfId="0" applyFont="1" applyFill="1" applyBorder="1" applyAlignment="1">
      <alignment horizontal="center" vertical="center" wrapText="1"/>
    </xf>
    <xf numFmtId="0" fontId="10" fillId="0" borderId="6" xfId="0" applyFont="1" applyBorder="1" applyAlignment="1">
      <alignment horizontal="left" vertical="center" wrapText="1"/>
    </xf>
    <xf numFmtId="0" fontId="12" fillId="0" borderId="6" xfId="4" applyFont="1" applyBorder="1" applyAlignment="1">
      <alignment vertical="center" wrapText="1"/>
    </xf>
    <xf numFmtId="0" fontId="15" fillId="4" borderId="12" xfId="0" applyFont="1" applyFill="1" applyBorder="1" applyAlignment="1">
      <alignment horizontal="center" vertical="center"/>
    </xf>
    <xf numFmtId="0" fontId="15" fillId="4" borderId="11" xfId="0" applyFont="1" applyFill="1" applyBorder="1" applyAlignment="1">
      <alignment horizontal="center" vertical="center"/>
    </xf>
    <xf numFmtId="38" fontId="5" fillId="0" borderId="0" xfId="3" applyFont="1" applyBorder="1" applyAlignment="1" applyProtection="1">
      <alignment horizontal="right" vertical="center"/>
    </xf>
    <xf numFmtId="0" fontId="0" fillId="5" borderId="0" xfId="0" applyFill="1">
      <alignment vertical="center"/>
    </xf>
    <xf numFmtId="0" fontId="16" fillId="5" borderId="0" xfId="0" applyFont="1" applyFill="1" applyAlignment="1">
      <alignment horizontal="right" vertical="center"/>
    </xf>
    <xf numFmtId="0" fontId="0" fillId="5" borderId="0" xfId="0" applyFill="1" applyAlignment="1">
      <alignment horizontal="right" vertical="center"/>
    </xf>
    <xf numFmtId="0" fontId="5" fillId="5" borderId="0" xfId="0" applyFont="1" applyFill="1">
      <alignment vertical="center"/>
    </xf>
    <xf numFmtId="0" fontId="29" fillId="5" borderId="0" xfId="0" applyFont="1" applyFill="1">
      <alignment vertical="center"/>
    </xf>
    <xf numFmtId="0" fontId="14" fillId="5" borderId="0" xfId="0" applyFont="1" applyFill="1">
      <alignment vertical="center"/>
    </xf>
    <xf numFmtId="38" fontId="24" fillId="0" borderId="30" xfId="3" applyFont="1" applyFill="1" applyBorder="1" applyAlignment="1" applyProtection="1">
      <alignment horizontal="right" vertical="center"/>
    </xf>
    <xf numFmtId="0" fontId="0" fillId="0" borderId="24" xfId="0" applyBorder="1">
      <alignment vertical="center"/>
    </xf>
    <xf numFmtId="0" fontId="0" fillId="0" borderId="23" xfId="0" applyBorder="1">
      <alignment vertical="center"/>
    </xf>
    <xf numFmtId="0" fontId="0" fillId="0" borderId="48" xfId="0" applyBorder="1">
      <alignment vertical="center"/>
    </xf>
    <xf numFmtId="0" fontId="0" fillId="0" borderId="49" xfId="0" applyBorder="1">
      <alignment vertical="center"/>
    </xf>
    <xf numFmtId="0" fontId="0" fillId="0" borderId="50" xfId="0" applyBorder="1">
      <alignment vertical="center"/>
    </xf>
    <xf numFmtId="0" fontId="0" fillId="2" borderId="35" xfId="0" applyFill="1" applyBorder="1">
      <alignment vertical="center"/>
    </xf>
    <xf numFmtId="0" fontId="0" fillId="2" borderId="36" xfId="0" applyFill="1" applyBorder="1">
      <alignment vertical="center"/>
    </xf>
    <xf numFmtId="0" fontId="0" fillId="2" borderId="24" xfId="0" applyFill="1" applyBorder="1">
      <alignment vertical="center"/>
    </xf>
    <xf numFmtId="0" fontId="0" fillId="2" borderId="6" xfId="0" applyFill="1" applyBorder="1">
      <alignment vertical="center"/>
    </xf>
    <xf numFmtId="0" fontId="0" fillId="2" borderId="40" xfId="0" applyFill="1" applyBorder="1">
      <alignment vertical="center"/>
    </xf>
    <xf numFmtId="0" fontId="0" fillId="2" borderId="41" xfId="0" applyFill="1" applyBorder="1">
      <alignment vertical="center"/>
    </xf>
    <xf numFmtId="0" fontId="0" fillId="0" borderId="20" xfId="0" applyBorder="1" applyAlignment="1">
      <alignment horizontal="center" vertical="center"/>
    </xf>
    <xf numFmtId="0" fontId="0" fillId="0" borderId="52" xfId="0" applyBorder="1">
      <alignment vertical="center"/>
    </xf>
    <xf numFmtId="0" fontId="35" fillId="2" borderId="35" xfId="0" applyFont="1" applyFill="1" applyBorder="1" applyAlignment="1">
      <alignment vertical="center" wrapText="1"/>
    </xf>
    <xf numFmtId="0" fontId="5" fillId="2" borderId="38" xfId="0" applyFont="1" applyFill="1" applyBorder="1">
      <alignment vertical="center"/>
    </xf>
    <xf numFmtId="0" fontId="35" fillId="2" borderId="24" xfId="0" applyFont="1" applyFill="1" applyBorder="1" applyAlignment="1">
      <alignment vertical="center" wrapText="1"/>
    </xf>
    <xf numFmtId="0" fontId="5" fillId="2" borderId="19" xfId="0" applyFont="1" applyFill="1" applyBorder="1">
      <alignment vertical="center"/>
    </xf>
    <xf numFmtId="0" fontId="7" fillId="2" borderId="24" xfId="0" applyFont="1" applyFill="1" applyBorder="1" applyAlignment="1">
      <alignment vertical="center" wrapText="1"/>
    </xf>
    <xf numFmtId="0" fontId="7" fillId="2" borderId="40" xfId="0" applyFont="1" applyFill="1" applyBorder="1" applyAlignment="1">
      <alignment vertical="center" wrapText="1"/>
    </xf>
    <xf numFmtId="0" fontId="5" fillId="2" borderId="43" xfId="0" applyFont="1" applyFill="1" applyBorder="1">
      <alignment vertical="center"/>
    </xf>
    <xf numFmtId="0" fontId="5" fillId="2" borderId="24" xfId="0" applyFont="1" applyFill="1" applyBorder="1" applyAlignment="1">
      <alignment vertical="center" wrapText="1"/>
    </xf>
    <xf numFmtId="0" fontId="35" fillId="0" borderId="23" xfId="0" applyFont="1" applyBorder="1" applyAlignment="1">
      <alignment vertical="center" wrapText="1"/>
    </xf>
    <xf numFmtId="0" fontId="5" fillId="0" borderId="21" xfId="0" applyFont="1" applyBorder="1">
      <alignment vertical="center"/>
    </xf>
    <xf numFmtId="0" fontId="35" fillId="0" borderId="24" xfId="0" applyFont="1" applyBorder="1" applyAlignment="1">
      <alignment vertical="center" wrapText="1"/>
    </xf>
    <xf numFmtId="0" fontId="5" fillId="0" borderId="19" xfId="0" applyFont="1" applyBorder="1">
      <alignment vertical="center"/>
    </xf>
    <xf numFmtId="0" fontId="5" fillId="0" borderId="24" xfId="0" applyFont="1" applyBorder="1" applyAlignment="1">
      <alignment vertical="center" wrapText="1"/>
    </xf>
    <xf numFmtId="0" fontId="7" fillId="0" borderId="24" xfId="0" applyFont="1" applyBorder="1" applyAlignment="1">
      <alignment vertical="center" wrapText="1"/>
    </xf>
    <xf numFmtId="0" fontId="5" fillId="0" borderId="19" xfId="0" applyFont="1" applyBorder="1" applyAlignment="1">
      <alignment vertical="center" wrapText="1"/>
    </xf>
    <xf numFmtId="0" fontId="7" fillId="0" borderId="49" xfId="0" applyFont="1" applyBorder="1" applyAlignment="1">
      <alignment vertical="center" wrapText="1"/>
    </xf>
    <xf numFmtId="0" fontId="5" fillId="0" borderId="51" xfId="0" applyFont="1" applyBorder="1">
      <alignment vertical="center"/>
    </xf>
    <xf numFmtId="38" fontId="15" fillId="9" borderId="12" xfId="3" applyFont="1" applyFill="1" applyBorder="1" applyAlignment="1" applyProtection="1">
      <alignment vertical="center"/>
    </xf>
    <xf numFmtId="38" fontId="20" fillId="9" borderId="48" xfId="3" applyFont="1" applyFill="1" applyBorder="1" applyAlignment="1" applyProtection="1">
      <alignment vertical="center" wrapText="1"/>
    </xf>
    <xf numFmtId="38" fontId="20" fillId="9" borderId="41" xfId="3" applyFont="1" applyFill="1" applyBorder="1" applyAlignment="1" applyProtection="1">
      <alignment vertical="center" wrapText="1"/>
    </xf>
    <xf numFmtId="38" fontId="20" fillId="9" borderId="12" xfId="3" applyFont="1" applyFill="1" applyBorder="1" applyAlignment="1" applyProtection="1">
      <alignment vertical="center" wrapText="1"/>
    </xf>
    <xf numFmtId="38" fontId="15" fillId="9" borderId="55" xfId="3" applyFont="1" applyFill="1" applyBorder="1" applyAlignment="1" applyProtection="1">
      <alignment vertical="center"/>
    </xf>
    <xf numFmtId="38" fontId="42" fillId="0" borderId="0" xfId="3" applyFont="1" applyFill="1" applyBorder="1" applyAlignment="1" applyProtection="1">
      <alignment vertical="center"/>
    </xf>
    <xf numFmtId="0" fontId="43" fillId="0" borderId="0" xfId="0" applyFont="1">
      <alignment vertical="center"/>
    </xf>
    <xf numFmtId="38" fontId="43" fillId="0" borderId="0" xfId="0" applyNumberFormat="1" applyFont="1">
      <alignment vertical="center"/>
    </xf>
    <xf numFmtId="0" fontId="12" fillId="0" borderId="0" xfId="0" applyFont="1">
      <alignment vertical="center"/>
    </xf>
    <xf numFmtId="0" fontId="5" fillId="0" borderId="12" xfId="0" applyFont="1" applyBorder="1" applyAlignment="1">
      <alignment horizontal="center" vertical="center"/>
    </xf>
    <xf numFmtId="0" fontId="22" fillId="0" borderId="0" xfId="5" applyFont="1">
      <alignment vertical="center"/>
    </xf>
    <xf numFmtId="0" fontId="5" fillId="0" borderId="0" xfId="0" applyFont="1" applyAlignment="1">
      <alignment horizontal="center" vertical="center"/>
    </xf>
    <xf numFmtId="0" fontId="5" fillId="0" borderId="0" xfId="0" applyFont="1" applyAlignment="1">
      <alignment horizontal="left" vertical="center"/>
    </xf>
    <xf numFmtId="0" fontId="5" fillId="0" borderId="5" xfId="0" applyFont="1" applyBorder="1">
      <alignment vertical="center"/>
    </xf>
    <xf numFmtId="0" fontId="5" fillId="0" borderId="0" xfId="0" applyFont="1" applyAlignment="1">
      <alignment horizontal="right" vertical="center"/>
    </xf>
    <xf numFmtId="0" fontId="15" fillId="5" borderId="3" xfId="0" applyFont="1" applyFill="1" applyBorder="1" applyAlignment="1">
      <alignment horizontal="center" vertical="center"/>
    </xf>
    <xf numFmtId="0" fontId="14" fillId="5" borderId="41" xfId="0" applyFont="1" applyFill="1" applyBorder="1" applyAlignment="1">
      <alignment horizontal="center" vertical="center" wrapText="1"/>
    </xf>
    <xf numFmtId="0" fontId="14" fillId="5" borderId="43" xfId="0" applyFont="1" applyFill="1" applyBorder="1" applyAlignment="1">
      <alignment horizontal="center" vertical="center" wrapText="1"/>
    </xf>
    <xf numFmtId="38" fontId="15" fillId="9" borderId="11" xfId="0" applyNumberFormat="1" applyFont="1" applyFill="1" applyBorder="1">
      <alignment vertical="center"/>
    </xf>
    <xf numFmtId="38" fontId="14" fillId="10" borderId="56" xfId="0" applyNumberFormat="1" applyFont="1" applyFill="1" applyBorder="1">
      <alignment vertical="center"/>
    </xf>
    <xf numFmtId="38" fontId="14" fillId="10" borderId="57" xfId="0" applyNumberFormat="1" applyFont="1" applyFill="1" applyBorder="1">
      <alignment vertical="center"/>
    </xf>
    <xf numFmtId="0" fontId="15" fillId="0" borderId="0" xfId="0" applyFont="1" applyAlignment="1">
      <alignment vertical="center" wrapText="1"/>
    </xf>
    <xf numFmtId="0" fontId="15" fillId="0" borderId="0" xfId="0" applyFont="1" applyAlignment="1">
      <alignment horizontal="right" vertical="center"/>
    </xf>
    <xf numFmtId="0" fontId="5" fillId="0" borderId="0" xfId="0" applyFont="1" applyAlignment="1">
      <alignment vertical="center" wrapText="1"/>
    </xf>
    <xf numFmtId="38" fontId="19" fillId="5" borderId="41" xfId="3" applyFont="1" applyFill="1" applyBorder="1" applyAlignment="1" applyProtection="1">
      <alignment horizontal="center" vertical="center" wrapText="1"/>
    </xf>
    <xf numFmtId="38" fontId="5" fillId="9" borderId="43" xfId="3" applyFont="1" applyFill="1" applyBorder="1" applyProtection="1">
      <alignment vertical="center"/>
    </xf>
    <xf numFmtId="0" fontId="14" fillId="0" borderId="0" xfId="0" applyFont="1">
      <alignment vertical="center"/>
    </xf>
    <xf numFmtId="0" fontId="15" fillId="0" borderId="0" xfId="0" applyFont="1" applyAlignment="1">
      <alignment horizontal="center" vertical="center" shrinkToFit="1"/>
    </xf>
    <xf numFmtId="38" fontId="15" fillId="0" borderId="0" xfId="0" applyNumberFormat="1" applyFont="1">
      <alignment vertical="center"/>
    </xf>
    <xf numFmtId="0" fontId="16" fillId="0" borderId="0" xfId="0" applyFont="1">
      <alignment vertical="center"/>
    </xf>
    <xf numFmtId="0" fontId="42" fillId="0" borderId="0" xfId="0" applyFont="1">
      <alignment vertical="center"/>
    </xf>
    <xf numFmtId="0" fontId="42" fillId="0" borderId="0" xfId="0" applyFont="1" applyAlignment="1">
      <alignment horizontal="left" vertical="center"/>
    </xf>
    <xf numFmtId="0" fontId="6" fillId="0" borderId="12" xfId="1" applyFont="1" applyBorder="1" applyAlignment="1">
      <alignment horizontal="center" vertical="center"/>
    </xf>
    <xf numFmtId="0" fontId="6" fillId="0" borderId="0" xfId="1" applyFont="1" applyAlignment="1">
      <alignment horizontal="center" vertical="center"/>
    </xf>
    <xf numFmtId="0" fontId="6" fillId="0" borderId="0" xfId="1" applyFont="1">
      <alignment vertical="center"/>
    </xf>
    <xf numFmtId="0" fontId="6" fillId="0" borderId="23" xfId="1" applyFont="1" applyBorder="1">
      <alignment vertical="center"/>
    </xf>
    <xf numFmtId="0" fontId="39" fillId="0" borderId="0" xfId="1" applyFont="1" applyAlignment="1">
      <alignment vertical="center" wrapText="1"/>
    </xf>
    <xf numFmtId="0" fontId="6" fillId="0" borderId="24" xfId="1" applyFont="1" applyBorder="1">
      <alignment vertical="center"/>
    </xf>
    <xf numFmtId="0" fontId="6" fillId="0" borderId="49" xfId="1" applyFont="1" applyBorder="1">
      <alignment vertical="center"/>
    </xf>
    <xf numFmtId="38" fontId="5" fillId="0" borderId="0" xfId="0" applyNumberFormat="1" applyFont="1">
      <alignment vertical="center"/>
    </xf>
    <xf numFmtId="0" fontId="15" fillId="5" borderId="0" xfId="0" applyFont="1" applyFill="1">
      <alignment vertical="center"/>
    </xf>
    <xf numFmtId="38" fontId="44" fillId="0" borderId="0" xfId="0" applyNumberFormat="1" applyFont="1">
      <alignment vertical="center"/>
    </xf>
    <xf numFmtId="0" fontId="0" fillId="5" borderId="0" xfId="0" applyFill="1" applyAlignment="1">
      <alignment horizontal="left" vertical="top" wrapText="1"/>
    </xf>
    <xf numFmtId="177" fontId="23" fillId="0" borderId="0" xfId="6" applyNumberFormat="1" applyFont="1" applyFill="1" applyBorder="1" applyAlignment="1" applyProtection="1">
      <alignment vertical="center" shrinkToFit="1"/>
    </xf>
    <xf numFmtId="38" fontId="21" fillId="0" borderId="0" xfId="3" applyFont="1" applyFill="1" applyBorder="1" applyAlignment="1" applyProtection="1">
      <alignment horizontal="center" vertical="center"/>
    </xf>
    <xf numFmtId="0" fontId="43" fillId="5" borderId="0" xfId="0" applyFont="1" applyFill="1">
      <alignment vertical="center"/>
    </xf>
    <xf numFmtId="0" fontId="45" fillId="5" borderId="0" xfId="0" applyFont="1" applyFill="1">
      <alignment vertical="center"/>
    </xf>
    <xf numFmtId="0" fontId="21" fillId="0" borderId="0" xfId="5">
      <alignment vertical="center"/>
    </xf>
    <xf numFmtId="0" fontId="27" fillId="0" borderId="0" xfId="5" applyFont="1">
      <alignment vertical="center"/>
    </xf>
    <xf numFmtId="0" fontId="21" fillId="0" borderId="0" xfId="5" applyAlignment="1">
      <alignment horizontal="center" vertical="center"/>
    </xf>
    <xf numFmtId="0" fontId="23" fillId="0" borderId="9" xfId="5" applyFont="1" applyBorder="1">
      <alignment vertical="center"/>
    </xf>
    <xf numFmtId="0" fontId="23" fillId="0" borderId="30" xfId="5" applyFont="1" applyBorder="1">
      <alignment vertical="center"/>
    </xf>
    <xf numFmtId="0" fontId="23" fillId="0" borderId="0" xfId="5" applyFont="1">
      <alignment vertical="center"/>
    </xf>
    <xf numFmtId="0" fontId="23" fillId="0" borderId="6" xfId="5" applyFont="1" applyBorder="1">
      <alignment vertical="center"/>
    </xf>
    <xf numFmtId="0" fontId="23" fillId="0" borderId="0" xfId="5" applyFont="1" applyAlignment="1">
      <alignment horizontal="right" vertical="center"/>
    </xf>
    <xf numFmtId="0" fontId="23" fillId="0" borderId="30" xfId="5" applyFont="1" applyBorder="1" applyAlignment="1">
      <alignment horizontal="right" vertical="center"/>
    </xf>
    <xf numFmtId="176" fontId="23" fillId="0" borderId="0" xfId="5" applyNumberFormat="1" applyFont="1" applyAlignment="1">
      <alignment horizontal="center" vertical="center"/>
    </xf>
    <xf numFmtId="0" fontId="23" fillId="0" borderId="0" xfId="5" applyFont="1" applyAlignment="1">
      <alignment horizontal="center" vertical="center"/>
    </xf>
    <xf numFmtId="0" fontId="23" fillId="0" borderId="30" xfId="5" applyFont="1" applyBorder="1" applyAlignment="1">
      <alignment horizontal="right" vertical="center" shrinkToFit="1"/>
    </xf>
    <xf numFmtId="0" fontId="24" fillId="0" borderId="0" xfId="5" applyFont="1">
      <alignment vertical="center"/>
    </xf>
    <xf numFmtId="0" fontId="24" fillId="0" borderId="0" xfId="5" applyFont="1" applyAlignment="1">
      <alignment horizontal="center" vertical="center"/>
    </xf>
    <xf numFmtId="0" fontId="21" fillId="0" borderId="0" xfId="5" applyAlignment="1">
      <alignment vertical="center" wrapText="1"/>
    </xf>
    <xf numFmtId="0" fontId="23" fillId="0" borderId="6" xfId="5" applyFont="1" applyBorder="1" applyAlignment="1">
      <alignment horizontal="center" vertical="center"/>
    </xf>
    <xf numFmtId="0" fontId="24" fillId="0" borderId="6" xfId="5" applyFont="1" applyBorder="1" applyAlignment="1">
      <alignment horizontal="center" vertical="center"/>
    </xf>
    <xf numFmtId="0" fontId="23" fillId="8" borderId="6" xfId="5" applyFont="1" applyFill="1" applyBorder="1" applyAlignment="1">
      <alignment horizontal="center" vertical="center"/>
    </xf>
    <xf numFmtId="0" fontId="24" fillId="8" borderId="6" xfId="5" applyFont="1" applyFill="1" applyBorder="1" applyAlignment="1">
      <alignment horizontal="center" vertical="center"/>
    </xf>
    <xf numFmtId="0" fontId="21" fillId="8" borderId="15" xfId="5" applyFill="1" applyBorder="1" applyAlignment="1">
      <alignment horizontal="right" vertical="center"/>
    </xf>
    <xf numFmtId="0" fontId="23" fillId="0" borderId="32" xfId="5" applyFont="1" applyBorder="1" applyAlignment="1">
      <alignment horizontal="right" vertical="center"/>
    </xf>
    <xf numFmtId="0" fontId="23" fillId="0" borderId="33" xfId="5" applyFont="1" applyBorder="1" applyAlignment="1">
      <alignment horizontal="right" vertical="center"/>
    </xf>
    <xf numFmtId="0" fontId="24" fillId="0" borderId="30" xfId="5" applyFont="1" applyBorder="1" applyAlignment="1">
      <alignment horizontal="right" vertical="center"/>
    </xf>
    <xf numFmtId="38" fontId="21" fillId="0" borderId="0" xfId="3" applyFont="1" applyFill="1" applyBorder="1" applyAlignment="1" applyProtection="1">
      <alignment vertical="center"/>
    </xf>
    <xf numFmtId="0" fontId="24" fillId="0" borderId="0" xfId="5" applyFont="1" applyAlignment="1">
      <alignment horizontal="right" vertical="center"/>
    </xf>
    <xf numFmtId="0" fontId="21" fillId="8" borderId="8" xfId="5" applyFill="1" applyBorder="1" applyAlignment="1">
      <alignment horizontal="right" vertical="center"/>
    </xf>
    <xf numFmtId="38" fontId="21" fillId="0" borderId="0" xfId="5" applyNumberFormat="1">
      <alignment vertical="center"/>
    </xf>
    <xf numFmtId="0" fontId="34" fillId="6" borderId="47" xfId="5" applyFont="1" applyFill="1" applyBorder="1">
      <alignment vertical="center"/>
    </xf>
    <xf numFmtId="0" fontId="34" fillId="6" borderId="25" xfId="5" applyFont="1" applyFill="1" applyBorder="1">
      <alignment vertical="center"/>
    </xf>
    <xf numFmtId="0" fontId="21" fillId="6" borderId="25" xfId="5" applyFill="1" applyBorder="1">
      <alignment vertical="center"/>
    </xf>
    <xf numFmtId="0" fontId="21" fillId="6" borderId="1" xfId="5" applyFill="1" applyBorder="1">
      <alignment vertical="center"/>
    </xf>
    <xf numFmtId="38" fontId="5" fillId="8" borderId="13" xfId="3" applyFont="1" applyFill="1" applyBorder="1" applyProtection="1">
      <alignment vertical="center"/>
    </xf>
    <xf numFmtId="0" fontId="37" fillId="8" borderId="22" xfId="1" applyFont="1" applyFill="1" applyBorder="1" applyAlignment="1">
      <alignment horizontal="center" vertical="center" wrapText="1" shrinkToFit="1"/>
    </xf>
    <xf numFmtId="38" fontId="7" fillId="8" borderId="22" xfId="3" applyFont="1" applyFill="1" applyBorder="1" applyAlignment="1" applyProtection="1">
      <alignment vertical="center" shrinkToFit="1"/>
    </xf>
    <xf numFmtId="0" fontId="37" fillId="8" borderId="18" xfId="1" applyFont="1" applyFill="1" applyBorder="1" applyAlignment="1">
      <alignment horizontal="center" vertical="center" wrapText="1" shrinkToFit="1"/>
    </xf>
    <xf numFmtId="38" fontId="7" fillId="8" borderId="18" xfId="3" applyFont="1" applyFill="1" applyBorder="1" applyAlignment="1" applyProtection="1">
      <alignment vertical="center" shrinkToFit="1"/>
    </xf>
    <xf numFmtId="0" fontId="37" fillId="8" borderId="46" xfId="1" applyFont="1" applyFill="1" applyBorder="1" applyAlignment="1">
      <alignment horizontal="center" vertical="center" wrapText="1" shrinkToFit="1"/>
    </xf>
    <xf numFmtId="38" fontId="7" fillId="8" borderId="45" xfId="3" applyFont="1" applyFill="1" applyBorder="1" applyAlignment="1" applyProtection="1">
      <alignment vertical="center" shrinkToFit="1"/>
    </xf>
    <xf numFmtId="0" fontId="21" fillId="8" borderId="14" xfId="5" applyFill="1" applyBorder="1" applyAlignment="1">
      <alignment horizontal="right" vertical="center"/>
    </xf>
    <xf numFmtId="0" fontId="23" fillId="0" borderId="34" xfId="5" applyFont="1" applyBorder="1" applyAlignment="1">
      <alignment horizontal="right" vertical="center"/>
    </xf>
    <xf numFmtId="0" fontId="25" fillId="0" borderId="0" xfId="5" applyFont="1">
      <alignment vertical="center"/>
    </xf>
    <xf numFmtId="0" fontId="2" fillId="0" borderId="0" xfId="5" applyFont="1">
      <alignment vertical="center"/>
    </xf>
    <xf numFmtId="0" fontId="25" fillId="0" borderId="16" xfId="5" applyFont="1" applyBorder="1" applyAlignment="1">
      <alignment horizontal="center" vertical="center"/>
    </xf>
    <xf numFmtId="38" fontId="26" fillId="0" borderId="0" xfId="7" applyFont="1" applyBorder="1" applyAlignment="1" applyProtection="1">
      <alignment horizontal="right" vertical="center"/>
    </xf>
    <xf numFmtId="0" fontId="25" fillId="0" borderId="0" xfId="5" applyFont="1" applyAlignment="1">
      <alignment horizontal="center" vertical="center"/>
    </xf>
    <xf numFmtId="181" fontId="26" fillId="5" borderId="0" xfId="5" applyNumberFormat="1" applyFont="1" applyFill="1" applyAlignment="1">
      <alignment horizontal="right" vertical="center"/>
    </xf>
    <xf numFmtId="0" fontId="0" fillId="5" borderId="0" xfId="0" applyFill="1" applyAlignment="1">
      <alignment horizontal="left" vertical="top"/>
    </xf>
    <xf numFmtId="38" fontId="5" fillId="9" borderId="21" xfId="3" applyFont="1" applyFill="1" applyBorder="1" applyProtection="1">
      <alignment vertical="center"/>
    </xf>
    <xf numFmtId="0" fontId="23" fillId="8" borderId="6" xfId="5" applyFont="1" applyFill="1" applyBorder="1" applyAlignment="1" applyProtection="1">
      <alignment horizontal="center" vertical="center"/>
      <protection locked="0"/>
    </xf>
    <xf numFmtId="0" fontId="24" fillId="8" borderId="6" xfId="5" applyFont="1" applyFill="1" applyBorder="1" applyAlignment="1" applyProtection="1">
      <alignment horizontal="center" vertical="center"/>
      <protection locked="0"/>
    </xf>
    <xf numFmtId="0" fontId="21" fillId="8" borderId="15" xfId="5" applyFill="1" applyBorder="1" applyAlignment="1" applyProtection="1">
      <alignment horizontal="right" vertical="center"/>
      <protection locked="0"/>
    </xf>
    <xf numFmtId="0" fontId="21" fillId="8" borderId="8" xfId="5" applyFill="1" applyBorder="1" applyAlignment="1" applyProtection="1">
      <alignment horizontal="right" vertical="center"/>
      <protection locked="0"/>
    </xf>
    <xf numFmtId="0" fontId="21" fillId="8" borderId="14" xfId="5" applyFill="1" applyBorder="1" applyAlignment="1" applyProtection="1">
      <alignment horizontal="right" vertical="center"/>
      <protection locked="0"/>
    </xf>
    <xf numFmtId="0" fontId="37" fillId="8" borderId="22" xfId="1" applyFont="1" applyFill="1" applyBorder="1" applyAlignment="1" applyProtection="1">
      <alignment horizontal="center" vertical="center" wrapText="1" shrinkToFit="1"/>
      <protection locked="0"/>
    </xf>
    <xf numFmtId="38" fontId="7" fillId="8" borderId="22" xfId="3" applyFont="1" applyFill="1" applyBorder="1" applyAlignment="1" applyProtection="1">
      <alignment vertical="center" shrinkToFit="1"/>
      <protection locked="0"/>
    </xf>
    <xf numFmtId="0" fontId="37" fillId="8" borderId="18" xfId="1" applyFont="1" applyFill="1" applyBorder="1" applyAlignment="1" applyProtection="1">
      <alignment horizontal="center" vertical="center" wrapText="1" shrinkToFit="1"/>
      <protection locked="0"/>
    </xf>
    <xf numFmtId="38" fontId="7" fillId="8" borderId="18" xfId="3" applyFont="1" applyFill="1" applyBorder="1" applyAlignment="1" applyProtection="1">
      <alignment vertical="center" shrinkToFit="1"/>
      <protection locked="0"/>
    </xf>
    <xf numFmtId="0" fontId="37" fillId="8" borderId="46" xfId="1" applyFont="1" applyFill="1" applyBorder="1" applyAlignment="1" applyProtection="1">
      <alignment horizontal="center" vertical="center" wrapText="1" shrinkToFit="1"/>
      <protection locked="0"/>
    </xf>
    <xf numFmtId="38" fontId="7" fillId="8" borderId="45" xfId="3" applyFont="1" applyFill="1" applyBorder="1" applyAlignment="1" applyProtection="1">
      <alignment vertical="center" shrinkToFit="1"/>
      <protection locked="0"/>
    </xf>
    <xf numFmtId="38" fontId="5" fillId="8" borderId="13" xfId="3" applyFont="1" applyFill="1" applyBorder="1" applyProtection="1">
      <alignment vertical="center"/>
      <protection locked="0"/>
    </xf>
    <xf numFmtId="0" fontId="47" fillId="0" borderId="0" xfId="8" applyFont="1">
      <alignment vertical="center"/>
    </xf>
    <xf numFmtId="0" fontId="49" fillId="0" borderId="0" xfId="8" applyFont="1">
      <alignment vertical="center"/>
    </xf>
    <xf numFmtId="14" fontId="50" fillId="0" borderId="0" xfId="8" applyNumberFormat="1" applyFont="1" applyAlignment="1">
      <alignment horizontal="right" vertical="center"/>
    </xf>
    <xf numFmtId="0" fontId="49" fillId="0" borderId="0" xfId="8" applyFont="1" applyAlignment="1">
      <alignment vertical="center" wrapText="1"/>
    </xf>
    <xf numFmtId="0" fontId="51" fillId="0" borderId="0" xfId="8" applyFont="1">
      <alignment vertical="center"/>
    </xf>
    <xf numFmtId="0" fontId="51" fillId="0" borderId="12" xfId="8" applyFont="1" applyBorder="1" applyAlignment="1">
      <alignment horizontal="center" vertical="center" wrapText="1"/>
    </xf>
    <xf numFmtId="0" fontId="51" fillId="0" borderId="5" xfId="8" applyFont="1" applyBorder="1" applyAlignment="1">
      <alignment horizontal="center" vertical="center" wrapText="1"/>
    </xf>
    <xf numFmtId="49" fontId="51" fillId="0" borderId="4" xfId="8" applyNumberFormat="1" applyFont="1" applyBorder="1" applyAlignment="1">
      <alignment horizontal="center" vertical="center" wrapText="1"/>
    </xf>
    <xf numFmtId="0" fontId="51" fillId="0" borderId="20" xfId="8" applyFont="1" applyBorder="1" applyAlignment="1">
      <alignment horizontal="center" vertical="center" wrapText="1"/>
    </xf>
    <xf numFmtId="0" fontId="56" fillId="0" borderId="12" xfId="8" applyFont="1" applyBorder="1" applyAlignment="1">
      <alignment vertical="center" wrapText="1"/>
    </xf>
    <xf numFmtId="0" fontId="51" fillId="0" borderId="12" xfId="8" applyFont="1" applyBorder="1" applyAlignment="1">
      <alignment vertical="center" wrapText="1"/>
    </xf>
    <xf numFmtId="49" fontId="51" fillId="0" borderId="12" xfId="8" applyNumberFormat="1" applyFont="1" applyBorder="1" applyAlignment="1">
      <alignment horizontal="center" vertical="center" wrapText="1"/>
    </xf>
    <xf numFmtId="49" fontId="54" fillId="0" borderId="12" xfId="8" applyNumberFormat="1" applyFont="1" applyBorder="1" applyAlignment="1">
      <alignment horizontal="center" vertical="center" wrapText="1"/>
    </xf>
    <xf numFmtId="0" fontId="54" fillId="0" borderId="12" xfId="8" applyFont="1" applyBorder="1" applyAlignment="1">
      <alignment horizontal="center" vertical="center" wrapText="1"/>
    </xf>
    <xf numFmtId="49" fontId="51" fillId="0" borderId="5" xfId="8" applyNumberFormat="1" applyFont="1" applyBorder="1" applyAlignment="1">
      <alignment horizontal="center" vertical="center" wrapText="1"/>
    </xf>
    <xf numFmtId="0" fontId="51" fillId="0" borderId="17" xfId="8" applyFont="1" applyBorder="1" applyAlignment="1">
      <alignment horizontal="center" vertical="center" wrapText="1"/>
    </xf>
    <xf numFmtId="0" fontId="54" fillId="0" borderId="12" xfId="8" applyFont="1" applyBorder="1" applyAlignment="1">
      <alignment vertical="center" wrapText="1"/>
    </xf>
    <xf numFmtId="0" fontId="51" fillId="0" borderId="12" xfId="8" applyFont="1" applyBorder="1" applyAlignment="1">
      <alignment horizontal="left" vertical="center" wrapText="1"/>
    </xf>
    <xf numFmtId="0" fontId="7" fillId="0" borderId="0" xfId="8" applyFont="1">
      <alignment vertical="center"/>
    </xf>
    <xf numFmtId="0" fontId="51" fillId="0" borderId="12" xfId="8" applyFont="1" applyBorder="1" applyAlignment="1">
      <alignment horizontal="center" vertical="center"/>
    </xf>
    <xf numFmtId="38" fontId="19" fillId="5" borderId="48" xfId="3" applyFont="1" applyFill="1" applyBorder="1" applyAlignment="1" applyProtection="1">
      <alignment horizontal="center" vertical="center" wrapText="1"/>
    </xf>
    <xf numFmtId="0" fontId="8" fillId="2" borderId="58" xfId="0" applyFont="1" applyFill="1" applyBorder="1" applyAlignment="1">
      <alignment vertical="center" wrapText="1"/>
    </xf>
    <xf numFmtId="0" fontId="8" fillId="2" borderId="22" xfId="0" applyFont="1" applyFill="1" applyBorder="1" applyAlignment="1">
      <alignment vertical="center" wrapText="1"/>
    </xf>
    <xf numFmtId="0" fontId="8" fillId="2" borderId="12" xfId="0" applyFont="1" applyFill="1" applyBorder="1" applyAlignment="1">
      <alignment vertical="center" wrapText="1"/>
    </xf>
    <xf numFmtId="0" fontId="51" fillId="0" borderId="2" xfId="8" applyFont="1" applyBorder="1" applyAlignment="1">
      <alignment horizontal="left" vertical="center" wrapText="1"/>
    </xf>
    <xf numFmtId="0" fontId="51" fillId="0" borderId="13" xfId="8" applyFont="1" applyBorder="1" applyAlignment="1">
      <alignment horizontal="left" vertical="center" wrapText="1"/>
    </xf>
    <xf numFmtId="0" fontId="62" fillId="0" borderId="0" xfId="8" applyFont="1">
      <alignment vertical="center"/>
    </xf>
    <xf numFmtId="0" fontId="56" fillId="0" borderId="4" xfId="8" applyFont="1" applyBorder="1" applyAlignment="1">
      <alignment horizontal="left" vertical="center" wrapText="1"/>
    </xf>
    <xf numFmtId="0" fontId="51" fillId="0" borderId="4" xfId="8" applyFont="1" applyBorder="1" applyAlignment="1">
      <alignment horizontal="left" vertical="center" wrapText="1"/>
    </xf>
    <xf numFmtId="0" fontId="20" fillId="0" borderId="0" xfId="1" applyFont="1">
      <alignment vertical="center"/>
    </xf>
    <xf numFmtId="38" fontId="5" fillId="9" borderId="40" xfId="3" applyFont="1" applyFill="1" applyBorder="1" applyProtection="1">
      <alignment vertical="center"/>
    </xf>
    <xf numFmtId="38" fontId="5" fillId="0" borderId="19" xfId="3" applyFont="1" applyBorder="1" applyProtection="1">
      <alignment vertical="center"/>
    </xf>
    <xf numFmtId="0" fontId="15" fillId="9" borderId="63" xfId="0" applyFont="1" applyFill="1" applyBorder="1">
      <alignment vertical="center"/>
    </xf>
    <xf numFmtId="38" fontId="5" fillId="0" borderId="21" xfId="3" applyFont="1" applyBorder="1" applyProtection="1">
      <alignment vertical="center"/>
    </xf>
    <xf numFmtId="38" fontId="5" fillId="0" borderId="66" xfId="3" applyFont="1" applyBorder="1" applyProtection="1">
      <alignment vertical="center"/>
    </xf>
    <xf numFmtId="0" fontId="6" fillId="0" borderId="40" xfId="1" applyFont="1" applyBorder="1" applyAlignment="1">
      <alignment horizontal="center" vertical="center"/>
    </xf>
    <xf numFmtId="0" fontId="6" fillId="0" borderId="41" xfId="1" applyFont="1" applyBorder="1" applyAlignment="1">
      <alignment horizontal="center" vertical="center"/>
    </xf>
    <xf numFmtId="0" fontId="6" fillId="0" borderId="43" xfId="1" applyFont="1" applyBorder="1" applyAlignment="1">
      <alignment horizontal="center" vertical="center"/>
    </xf>
    <xf numFmtId="0" fontId="5" fillId="0" borderId="40" xfId="0" applyFont="1" applyBorder="1" applyAlignment="1">
      <alignment horizontal="center" vertical="center"/>
    </xf>
    <xf numFmtId="0" fontId="15" fillId="0" borderId="0" xfId="0" applyFont="1">
      <alignment vertical="center"/>
    </xf>
    <xf numFmtId="38" fontId="5" fillId="11" borderId="6" xfId="0" applyNumberFormat="1" applyFont="1" applyFill="1" applyBorder="1">
      <alignment vertical="center"/>
    </xf>
    <xf numFmtId="38" fontId="5" fillId="11" borderId="6" xfId="3" applyFont="1" applyFill="1" applyBorder="1" applyProtection="1">
      <alignment vertical="center"/>
    </xf>
    <xf numFmtId="38" fontId="5" fillId="9" borderId="64" xfId="3" applyFont="1" applyFill="1" applyBorder="1" applyProtection="1">
      <alignment vertical="center"/>
    </xf>
    <xf numFmtId="0" fontId="5" fillId="0" borderId="41" xfId="0" applyFont="1" applyBorder="1" applyAlignment="1">
      <alignment horizontal="center" vertical="center"/>
    </xf>
    <xf numFmtId="0" fontId="36" fillId="0" borderId="0" xfId="0" applyFont="1" applyAlignment="1">
      <alignment vertical="center" wrapText="1" shrinkToFit="1"/>
    </xf>
    <xf numFmtId="0" fontId="15" fillId="0" borderId="0" xfId="0" applyFont="1" applyAlignment="1">
      <alignment vertical="center" shrinkToFit="1"/>
    </xf>
    <xf numFmtId="38" fontId="5" fillId="8" borderId="23" xfId="3" applyFont="1" applyFill="1" applyBorder="1" applyProtection="1">
      <alignment vertical="center"/>
      <protection locked="0"/>
    </xf>
    <xf numFmtId="38" fontId="5" fillId="8" borderId="21" xfId="3" applyFont="1" applyFill="1" applyBorder="1" applyProtection="1">
      <alignment vertical="center"/>
      <protection locked="0"/>
    </xf>
    <xf numFmtId="38" fontId="5" fillId="8" borderId="24" xfId="3" applyFont="1" applyFill="1" applyBorder="1" applyProtection="1">
      <alignment vertical="center"/>
      <protection locked="0"/>
    </xf>
    <xf numFmtId="0" fontId="5" fillId="8" borderId="65" xfId="0" applyFont="1" applyFill="1" applyBorder="1" applyProtection="1">
      <alignment vertical="center"/>
      <protection locked="0"/>
    </xf>
    <xf numFmtId="38" fontId="5" fillId="8" borderId="48" xfId="3" applyFont="1" applyFill="1" applyBorder="1" applyProtection="1">
      <alignment vertical="center"/>
      <protection locked="0"/>
    </xf>
    <xf numFmtId="0" fontId="5" fillId="8" borderId="61" xfId="0" applyFont="1" applyFill="1" applyBorder="1" applyProtection="1">
      <alignment vertical="center"/>
      <protection locked="0"/>
    </xf>
    <xf numFmtId="38" fontId="5" fillId="8" borderId="6" xfId="3" applyFont="1" applyFill="1" applyBorder="1" applyProtection="1">
      <alignment vertical="center"/>
      <protection locked="0"/>
    </xf>
    <xf numFmtId="0" fontId="51" fillId="0" borderId="13" xfId="8" applyFont="1" applyBorder="1" applyAlignment="1">
      <alignment vertical="center" wrapText="1"/>
    </xf>
    <xf numFmtId="0" fontId="51" fillId="0" borderId="58" xfId="8" applyFont="1" applyBorder="1" applyAlignment="1">
      <alignment vertical="center" wrapText="1"/>
    </xf>
    <xf numFmtId="0" fontId="56" fillId="0" borderId="13" xfId="8" applyFont="1" applyBorder="1" applyAlignment="1">
      <alignment vertical="center" wrapText="1"/>
    </xf>
    <xf numFmtId="0" fontId="56" fillId="0" borderId="58" xfId="8" applyFont="1" applyBorder="1" applyAlignment="1">
      <alignment vertical="center" wrapText="1"/>
    </xf>
    <xf numFmtId="0" fontId="54" fillId="0" borderId="13" xfId="8" applyFont="1" applyBorder="1" applyAlignment="1">
      <alignment vertical="center" wrapText="1"/>
    </xf>
    <xf numFmtId="0" fontId="58" fillId="0" borderId="58" xfId="8" applyFont="1" applyBorder="1" applyAlignment="1">
      <alignment vertical="center" wrapText="1"/>
    </xf>
    <xf numFmtId="0" fontId="63" fillId="0" borderId="0" xfId="1" applyFont="1" applyAlignment="1">
      <alignment horizontal="left" vertical="center" wrapText="1"/>
    </xf>
    <xf numFmtId="38" fontId="15" fillId="9" borderId="12" xfId="3" applyFont="1" applyFill="1" applyBorder="1" applyProtection="1">
      <alignment vertical="center"/>
    </xf>
    <xf numFmtId="0" fontId="5" fillId="8" borderId="65" xfId="0" applyFont="1" applyFill="1" applyBorder="1">
      <alignment vertical="center"/>
    </xf>
    <xf numFmtId="38" fontId="5" fillId="8" borderId="23" xfId="3" applyFont="1" applyFill="1" applyBorder="1" applyProtection="1">
      <alignment vertical="center"/>
    </xf>
    <xf numFmtId="38" fontId="5" fillId="8" borderId="48" xfId="3" applyFont="1" applyFill="1" applyBorder="1" applyProtection="1">
      <alignment vertical="center"/>
    </xf>
    <xf numFmtId="0" fontId="5" fillId="8" borderId="61" xfId="0" applyFont="1" applyFill="1" applyBorder="1">
      <alignment vertical="center"/>
    </xf>
    <xf numFmtId="38" fontId="5" fillId="8" borderId="24" xfId="3" applyFont="1" applyFill="1" applyBorder="1" applyProtection="1">
      <alignment vertical="center"/>
    </xf>
    <xf numFmtId="38" fontId="5" fillId="8" borderId="6" xfId="3" applyFont="1" applyFill="1" applyBorder="1" applyProtection="1">
      <alignment vertical="center"/>
    </xf>
    <xf numFmtId="38" fontId="5" fillId="8" borderId="21" xfId="3" applyFont="1" applyFill="1" applyBorder="1" applyProtection="1">
      <alignment vertical="center"/>
    </xf>
    <xf numFmtId="0" fontId="54" fillId="2" borderId="12" xfId="5" applyFont="1" applyFill="1" applyBorder="1" applyAlignment="1">
      <alignment vertical="center" wrapText="1"/>
    </xf>
    <xf numFmtId="0" fontId="54" fillId="2" borderId="22" xfId="0" applyFont="1" applyFill="1" applyBorder="1" applyAlignment="1">
      <alignment vertical="center" wrapText="1"/>
    </xf>
    <xf numFmtId="0" fontId="0" fillId="2" borderId="26" xfId="0" applyFill="1" applyBorder="1">
      <alignment vertical="center"/>
    </xf>
    <xf numFmtId="0" fontId="0" fillId="2" borderId="61" xfId="0" applyFill="1" applyBorder="1">
      <alignment vertical="center"/>
    </xf>
    <xf numFmtId="0" fontId="0" fillId="2" borderId="65" xfId="0" applyFill="1" applyBorder="1">
      <alignment vertical="center"/>
    </xf>
    <xf numFmtId="0" fontId="0" fillId="2" borderId="63" xfId="0" applyFill="1" applyBorder="1">
      <alignment vertical="center"/>
    </xf>
    <xf numFmtId="0" fontId="0" fillId="0" borderId="26" xfId="0" applyBorder="1">
      <alignment vertical="center"/>
    </xf>
    <xf numFmtId="0" fontId="0" fillId="0" borderId="61" xfId="0" applyBorder="1">
      <alignment vertical="center"/>
    </xf>
    <xf numFmtId="0" fontId="0" fillId="0" borderId="63" xfId="0" applyBorder="1">
      <alignment vertical="center"/>
    </xf>
    <xf numFmtId="0" fontId="5" fillId="2" borderId="35" xfId="0" applyFont="1" applyFill="1" applyBorder="1" applyAlignment="1">
      <alignment vertical="center" shrinkToFit="1"/>
    </xf>
    <xf numFmtId="0" fontId="5" fillId="2" borderId="36" xfId="0" applyFont="1" applyFill="1" applyBorder="1" applyAlignment="1">
      <alignment vertical="center" shrinkToFit="1"/>
    </xf>
    <xf numFmtId="0" fontId="5" fillId="2" borderId="38" xfId="0" applyFont="1" applyFill="1" applyBorder="1" applyAlignment="1">
      <alignment vertical="center" shrinkToFit="1"/>
    </xf>
    <xf numFmtId="0" fontId="5" fillId="2" borderId="24" xfId="0" applyFont="1" applyFill="1" applyBorder="1" applyAlignment="1">
      <alignment vertical="center" shrinkToFit="1"/>
    </xf>
    <xf numFmtId="0" fontId="5" fillId="2" borderId="6" xfId="0" applyFont="1" applyFill="1" applyBorder="1" applyAlignment="1">
      <alignment vertical="center" shrinkToFit="1"/>
    </xf>
    <xf numFmtId="0" fontId="5" fillId="2" borderId="19" xfId="0" applyFont="1" applyFill="1" applyBorder="1" applyAlignment="1">
      <alignment vertical="center" shrinkToFit="1"/>
    </xf>
    <xf numFmtId="0" fontId="5" fillId="2" borderId="40" xfId="0" applyFont="1" applyFill="1" applyBorder="1" applyAlignment="1">
      <alignment vertical="center" shrinkToFit="1"/>
    </xf>
    <xf numFmtId="0" fontId="5" fillId="2" borderId="41" xfId="0" applyFont="1" applyFill="1" applyBorder="1" applyAlignment="1">
      <alignment vertical="center" shrinkToFit="1"/>
    </xf>
    <xf numFmtId="0" fontId="5" fillId="2" borderId="43" xfId="0" applyFont="1" applyFill="1" applyBorder="1" applyAlignment="1">
      <alignment vertical="center" shrinkToFit="1"/>
    </xf>
    <xf numFmtId="0" fontId="5" fillId="0" borderId="23" xfId="0" applyFont="1" applyBorder="1" applyAlignment="1">
      <alignment vertical="center" shrinkToFit="1"/>
    </xf>
    <xf numFmtId="0" fontId="5" fillId="0" borderId="48" xfId="0" applyFont="1" applyBorder="1" applyAlignment="1">
      <alignment vertical="center" shrinkToFit="1"/>
    </xf>
    <xf numFmtId="0" fontId="5" fillId="0" borderId="21" xfId="0" applyFont="1" applyBorder="1" applyAlignment="1">
      <alignment vertical="center" shrinkToFit="1"/>
    </xf>
    <xf numFmtId="0" fontId="5" fillId="0" borderId="24" xfId="0" applyFont="1" applyBorder="1" applyAlignment="1">
      <alignment vertical="center" shrinkToFit="1"/>
    </xf>
    <xf numFmtId="0" fontId="5" fillId="0" borderId="6" xfId="0" applyFont="1" applyBorder="1" applyAlignment="1">
      <alignment vertical="center" shrinkToFit="1"/>
    </xf>
    <xf numFmtId="0" fontId="5" fillId="0" borderId="19" xfId="0" applyFont="1" applyBorder="1" applyAlignment="1">
      <alignment vertical="center" shrinkToFit="1"/>
    </xf>
    <xf numFmtId="0" fontId="5" fillId="0" borderId="49" xfId="0" applyFont="1" applyBorder="1" applyAlignment="1">
      <alignment vertical="center" shrinkToFit="1"/>
    </xf>
    <xf numFmtId="0" fontId="5" fillId="0" borderId="50" xfId="0" applyFont="1" applyBorder="1" applyAlignment="1">
      <alignment vertical="center" shrinkToFit="1"/>
    </xf>
    <xf numFmtId="0" fontId="5" fillId="0" borderId="51" xfId="0" applyFont="1" applyBorder="1" applyAlignment="1">
      <alignment vertical="center" shrinkToFit="1"/>
    </xf>
    <xf numFmtId="0" fontId="54" fillId="2" borderId="13" xfId="5" applyFont="1" applyFill="1" applyBorder="1" applyAlignment="1">
      <alignment vertical="center" wrapText="1"/>
    </xf>
    <xf numFmtId="0" fontId="54" fillId="2" borderId="58" xfId="5" applyFont="1" applyFill="1" applyBorder="1" applyAlignment="1">
      <alignment vertical="center" wrapText="1"/>
    </xf>
    <xf numFmtId="38" fontId="20" fillId="0" borderId="0" xfId="3" applyFont="1" applyProtection="1">
      <alignment vertical="center"/>
    </xf>
    <xf numFmtId="0" fontId="20" fillId="0" borderId="0" xfId="1" applyFont="1" applyAlignment="1">
      <alignment horizontal="center" vertical="center"/>
    </xf>
    <xf numFmtId="38" fontId="5" fillId="12" borderId="41" xfId="3" applyFont="1" applyFill="1" applyBorder="1" applyProtection="1">
      <alignment vertical="center"/>
    </xf>
    <xf numFmtId="0" fontId="34" fillId="0" borderId="0" xfId="5" applyFont="1" applyAlignment="1">
      <alignment horizontal="center" vertical="center"/>
    </xf>
    <xf numFmtId="0" fontId="25" fillId="8" borderId="6" xfId="5" applyFont="1" applyFill="1" applyBorder="1" applyAlignment="1" applyProtection="1">
      <alignment horizontal="center" vertical="center"/>
      <protection locked="0"/>
    </xf>
    <xf numFmtId="0" fontId="25" fillId="8" borderId="6" xfId="5" applyFont="1" applyFill="1" applyBorder="1" applyAlignment="1">
      <alignment horizontal="center" vertical="center"/>
    </xf>
    <xf numFmtId="0" fontId="6" fillId="0" borderId="0" xfId="1" applyFont="1" applyAlignment="1">
      <alignment horizontal="left" vertical="center" wrapText="1"/>
    </xf>
    <xf numFmtId="0" fontId="65" fillId="0" borderId="25" xfId="1" applyFont="1" applyBorder="1" applyAlignment="1">
      <alignment vertical="center" wrapText="1"/>
    </xf>
    <xf numFmtId="0" fontId="65" fillId="0" borderId="0" xfId="1" applyFont="1" applyAlignment="1">
      <alignment vertical="center" wrapText="1"/>
    </xf>
    <xf numFmtId="0" fontId="54" fillId="0" borderId="13" xfId="8" applyFont="1" applyBorder="1" applyAlignment="1">
      <alignment horizontal="left" vertical="center" wrapText="1"/>
    </xf>
    <xf numFmtId="0" fontId="25" fillId="8" borderId="8" xfId="5" applyFont="1" applyFill="1" applyBorder="1" applyAlignment="1" applyProtection="1">
      <alignment horizontal="center" vertical="center"/>
      <protection locked="0"/>
    </xf>
    <xf numFmtId="0" fontId="25" fillId="8" borderId="9" xfId="5" applyFont="1" applyFill="1" applyBorder="1" applyAlignment="1" applyProtection="1">
      <alignment horizontal="center" vertical="center"/>
      <protection locked="0"/>
    </xf>
    <xf numFmtId="0" fontId="25" fillId="8" borderId="30" xfId="5" applyFont="1" applyFill="1" applyBorder="1" applyAlignment="1" applyProtection="1">
      <alignment horizontal="center" vertical="center"/>
      <protection locked="0"/>
    </xf>
    <xf numFmtId="0" fontId="54" fillId="0" borderId="4" xfId="8" applyFont="1" applyBorder="1" applyAlignment="1">
      <alignment horizontal="left" vertical="center" wrapText="1"/>
    </xf>
    <xf numFmtId="0" fontId="58" fillId="0" borderId="13" xfId="8" applyFont="1" applyBorder="1" applyAlignment="1">
      <alignment vertical="center" wrapText="1"/>
    </xf>
    <xf numFmtId="0" fontId="58" fillId="0" borderId="4" xfId="8" applyFont="1" applyBorder="1" applyAlignment="1">
      <alignment horizontal="left" vertical="center" wrapText="1"/>
    </xf>
    <xf numFmtId="49" fontId="54" fillId="0" borderId="4" xfId="8" applyNumberFormat="1" applyFont="1" applyBorder="1" applyAlignment="1">
      <alignment horizontal="center" vertical="center" wrapText="1"/>
    </xf>
    <xf numFmtId="0" fontId="54" fillId="0" borderId="20" xfId="8" applyFont="1" applyBorder="1" applyAlignment="1">
      <alignment horizontal="center" vertical="center" wrapText="1"/>
    </xf>
    <xf numFmtId="0" fontId="58" fillId="0" borderId="12" xfId="8" applyFont="1" applyBorder="1" applyAlignment="1">
      <alignment vertical="center" wrapText="1"/>
    </xf>
    <xf numFmtId="0" fontId="52" fillId="0" borderId="13" xfId="8" applyFont="1" applyBorder="1" applyAlignment="1">
      <alignment horizontal="left" vertical="center" wrapText="1"/>
    </xf>
    <xf numFmtId="0" fontId="52" fillId="0" borderId="12" xfId="8" applyFont="1" applyBorder="1" applyAlignment="1">
      <alignment vertical="center" wrapText="1"/>
    </xf>
    <xf numFmtId="0" fontId="0" fillId="2" borderId="0" xfId="0" applyFill="1">
      <alignment vertical="center"/>
    </xf>
    <xf numFmtId="0" fontId="7" fillId="2" borderId="0" xfId="0" applyFont="1" applyFill="1" applyAlignment="1">
      <alignment vertical="center" wrapText="1"/>
    </xf>
    <xf numFmtId="0" fontId="5" fillId="2" borderId="0" xfId="0" applyFont="1" applyFill="1">
      <alignment vertical="center"/>
    </xf>
    <xf numFmtId="0" fontId="0" fillId="2" borderId="49" xfId="0" applyFill="1" applyBorder="1">
      <alignment vertical="center"/>
    </xf>
    <xf numFmtId="0" fontId="0" fillId="2" borderId="50" xfId="0" applyFill="1" applyBorder="1">
      <alignment vertical="center"/>
    </xf>
    <xf numFmtId="0" fontId="7" fillId="2" borderId="49" xfId="0" applyFont="1" applyFill="1" applyBorder="1" applyAlignment="1">
      <alignment vertical="center" wrapText="1"/>
    </xf>
    <xf numFmtId="0" fontId="5" fillId="2" borderId="51" xfId="0" applyFont="1" applyFill="1" applyBorder="1">
      <alignment vertical="center"/>
    </xf>
    <xf numFmtId="0" fontId="0" fillId="0" borderId="35" xfId="0" applyBorder="1">
      <alignment vertical="center"/>
    </xf>
    <xf numFmtId="0" fontId="0" fillId="0" borderId="36" xfId="0" applyBorder="1">
      <alignment vertical="center"/>
    </xf>
    <xf numFmtId="0" fontId="66" fillId="0" borderId="36" xfId="8" applyFont="1" applyBorder="1" applyAlignment="1">
      <alignment horizontal="left" vertical="center" wrapText="1"/>
    </xf>
    <xf numFmtId="0" fontId="7" fillId="0" borderId="36" xfId="0" applyFont="1" applyBorder="1" applyAlignment="1">
      <alignment vertical="center" wrapText="1"/>
    </xf>
    <xf numFmtId="0" fontId="5" fillId="0" borderId="38" xfId="0" applyFont="1" applyBorder="1">
      <alignment vertical="center"/>
    </xf>
    <xf numFmtId="0" fontId="66" fillId="0" borderId="6" xfId="8" applyFont="1" applyBorder="1" applyAlignment="1">
      <alignment horizontal="left" vertical="center" wrapText="1"/>
    </xf>
    <xf numFmtId="0" fontId="7" fillId="0" borderId="6" xfId="0" applyFont="1" applyBorder="1" applyAlignment="1">
      <alignment vertical="center" wrapText="1"/>
    </xf>
    <xf numFmtId="0" fontId="5" fillId="0" borderId="6" xfId="8" applyFont="1" applyBorder="1" applyAlignment="1">
      <alignment horizontal="left" vertical="center" wrapText="1"/>
    </xf>
    <xf numFmtId="0" fontId="67" fillId="0" borderId="6" xfId="8" applyFont="1" applyBorder="1" applyAlignment="1">
      <alignment horizontal="left" vertical="center" wrapText="1"/>
    </xf>
    <xf numFmtId="0" fontId="0" fillId="0" borderId="40" xfId="0" applyBorder="1">
      <alignment vertical="center"/>
    </xf>
    <xf numFmtId="0" fontId="0" fillId="0" borderId="41" xfId="0" applyBorder="1">
      <alignment vertical="center"/>
    </xf>
    <xf numFmtId="0" fontId="5" fillId="0" borderId="41" xfId="8" applyFont="1" applyBorder="1" applyAlignment="1">
      <alignment horizontal="left" vertical="center" wrapText="1"/>
    </xf>
    <xf numFmtId="0" fontId="7" fillId="0" borderId="41" xfId="0" applyFont="1" applyBorder="1" applyAlignment="1">
      <alignment vertical="center" wrapText="1"/>
    </xf>
    <xf numFmtId="0" fontId="5" fillId="0" borderId="43" xfId="0" applyFont="1" applyBorder="1">
      <alignment vertical="center"/>
    </xf>
    <xf numFmtId="0" fontId="0" fillId="0" borderId="67" xfId="0" applyBorder="1">
      <alignment vertical="center"/>
    </xf>
    <xf numFmtId="0" fontId="0" fillId="2" borderId="68" xfId="0" applyFill="1" applyBorder="1">
      <alignment vertical="center"/>
    </xf>
    <xf numFmtId="0" fontId="5" fillId="2" borderId="49" xfId="0" applyFont="1" applyFill="1" applyBorder="1" applyAlignment="1">
      <alignment vertical="center" shrinkToFit="1"/>
    </xf>
    <xf numFmtId="0" fontId="5" fillId="2" borderId="50" xfId="0" applyFont="1" applyFill="1" applyBorder="1" applyAlignment="1">
      <alignment vertical="center" shrinkToFit="1"/>
    </xf>
    <xf numFmtId="0" fontId="5" fillId="2" borderId="51" xfId="0" applyFont="1" applyFill="1" applyBorder="1" applyAlignment="1">
      <alignment vertical="center" shrinkToFit="1"/>
    </xf>
    <xf numFmtId="0" fontId="5" fillId="0" borderId="36" xfId="0" applyFont="1" applyBorder="1" applyAlignment="1">
      <alignment vertical="center" shrinkToFit="1"/>
    </xf>
    <xf numFmtId="0" fontId="5" fillId="0" borderId="38" xfId="0" applyFont="1" applyBorder="1" applyAlignment="1">
      <alignment vertical="center" shrinkToFit="1"/>
    </xf>
    <xf numFmtId="0" fontId="5" fillId="0" borderId="41" xfId="0" applyFont="1" applyBorder="1" applyAlignment="1">
      <alignment vertical="center" shrinkToFit="1"/>
    </xf>
    <xf numFmtId="0" fontId="5" fillId="0" borderId="43" xfId="0" applyFont="1" applyBorder="1" applyAlignment="1">
      <alignment vertical="center" shrinkToFit="1"/>
    </xf>
    <xf numFmtId="0" fontId="5" fillId="0" borderId="35" xfId="0" applyFont="1" applyBorder="1" applyAlignment="1">
      <alignment vertical="center" shrinkToFit="1"/>
    </xf>
    <xf numFmtId="0" fontId="5" fillId="0" borderId="40" xfId="0" applyFont="1" applyBorder="1" applyAlignment="1">
      <alignment vertical="center" shrinkToFit="1"/>
    </xf>
    <xf numFmtId="0" fontId="0" fillId="5" borderId="0" xfId="0" applyFill="1" applyAlignment="1">
      <alignment horizontal="left" vertical="top" wrapText="1"/>
    </xf>
    <xf numFmtId="0" fontId="14" fillId="5" borderId="0" xfId="0" applyFont="1" applyFill="1" applyAlignment="1">
      <alignment horizontal="left" vertical="top" wrapText="1"/>
    </xf>
    <xf numFmtId="0" fontId="5" fillId="5" borderId="0" xfId="0" applyFont="1" applyFill="1" applyAlignment="1">
      <alignment horizontal="left" vertical="top" wrapText="1"/>
    </xf>
    <xf numFmtId="0" fontId="5" fillId="0" borderId="20" xfId="0" applyFont="1" applyBorder="1" applyAlignment="1">
      <alignment horizontal="center" vertical="center"/>
    </xf>
    <xf numFmtId="0" fontId="16" fillId="0" borderId="0" xfId="0" applyFont="1" applyAlignment="1">
      <alignment horizontal="left" vertical="center"/>
    </xf>
    <xf numFmtId="0" fontId="17" fillId="0" borderId="11" xfId="0" applyFont="1" applyBorder="1" applyAlignment="1">
      <alignment horizontal="center" vertical="center"/>
    </xf>
    <xf numFmtId="0" fontId="17" fillId="0" borderId="17" xfId="0" applyFont="1" applyBorder="1" applyAlignment="1">
      <alignment horizontal="center" vertical="center"/>
    </xf>
    <xf numFmtId="0" fontId="17" fillId="0" borderId="5" xfId="0" applyFont="1" applyBorder="1" applyAlignment="1">
      <alignment horizontal="center" vertical="center"/>
    </xf>
    <xf numFmtId="38" fontId="42" fillId="0" borderId="20" xfId="3" applyFont="1" applyFill="1" applyBorder="1" applyAlignment="1" applyProtection="1">
      <alignment horizontal="left" vertical="center"/>
    </xf>
    <xf numFmtId="0" fontId="5" fillId="8" borderId="11" xfId="0" applyFont="1" applyFill="1" applyBorder="1" applyAlignment="1">
      <alignment horizontal="center" vertical="center"/>
    </xf>
    <xf numFmtId="0" fontId="5" fillId="8" borderId="17" xfId="0" applyFont="1" applyFill="1" applyBorder="1" applyAlignment="1">
      <alignment horizontal="center" vertical="center"/>
    </xf>
    <xf numFmtId="0" fontId="5" fillId="8" borderId="5" xfId="0" applyFont="1" applyFill="1" applyBorder="1" applyAlignment="1">
      <alignment horizontal="center" vertical="center"/>
    </xf>
    <xf numFmtId="38" fontId="5" fillId="9" borderId="11" xfId="3" applyFont="1" applyFill="1" applyBorder="1" applyAlignment="1" applyProtection="1">
      <alignment horizontal="right" vertical="center"/>
    </xf>
    <xf numFmtId="38" fontId="5" fillId="9" borderId="17" xfId="3" applyFont="1" applyFill="1" applyBorder="1" applyAlignment="1" applyProtection="1">
      <alignment horizontal="right" vertical="center"/>
    </xf>
    <xf numFmtId="0" fontId="29" fillId="5" borderId="26" xfId="0" applyFont="1" applyFill="1" applyBorder="1" applyAlignment="1">
      <alignment horizontal="center" vertical="center"/>
    </xf>
    <xf numFmtId="0" fontId="29" fillId="5" borderId="54" xfId="0" applyFont="1" applyFill="1" applyBorder="1" applyAlignment="1">
      <alignment horizontal="center" vertical="center"/>
    </xf>
    <xf numFmtId="0" fontId="29" fillId="5" borderId="27" xfId="0" applyFont="1" applyFill="1" applyBorder="1" applyAlignment="1">
      <alignment horizontal="center" vertical="center"/>
    </xf>
    <xf numFmtId="38" fontId="42" fillId="0" borderId="20" xfId="3" applyFont="1" applyFill="1" applyBorder="1" applyAlignment="1" applyProtection="1">
      <alignment horizontal="center" vertical="center"/>
    </xf>
    <xf numFmtId="0" fontId="15" fillId="0" borderId="47" xfId="0" applyFont="1" applyBorder="1" applyAlignment="1">
      <alignment horizontal="center" vertical="center" wrapText="1"/>
    </xf>
    <xf numFmtId="0" fontId="15" fillId="0" borderId="1"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5" fillId="0" borderId="25" xfId="0" applyFont="1" applyBorder="1" applyAlignment="1">
      <alignment horizontal="center" vertical="center" wrapText="1"/>
    </xf>
    <xf numFmtId="0" fontId="15" fillId="0" borderId="20" xfId="0" applyFont="1" applyBorder="1" applyAlignment="1">
      <alignment horizontal="center" vertical="center" wrapText="1"/>
    </xf>
    <xf numFmtId="0" fontId="15" fillId="5" borderId="2" xfId="0" applyFont="1" applyFill="1" applyBorder="1" applyAlignment="1">
      <alignment horizontal="center" vertical="center"/>
    </xf>
    <xf numFmtId="0" fontId="15" fillId="5" borderId="13" xfId="0" applyFont="1" applyFill="1" applyBorder="1" applyAlignment="1">
      <alignment horizontal="center" vertical="center"/>
    </xf>
    <xf numFmtId="0" fontId="15" fillId="5" borderId="47" xfId="0" applyFont="1" applyFill="1" applyBorder="1" applyAlignment="1">
      <alignment horizontal="center" vertical="center"/>
    </xf>
    <xf numFmtId="0" fontId="15" fillId="5" borderId="25" xfId="0" applyFont="1" applyFill="1" applyBorder="1" applyAlignment="1">
      <alignment horizontal="center" vertical="center"/>
    </xf>
    <xf numFmtId="0" fontId="15" fillId="5" borderId="1" xfId="0" applyFont="1" applyFill="1" applyBorder="1" applyAlignment="1">
      <alignment horizontal="center" vertical="center"/>
    </xf>
    <xf numFmtId="0" fontId="29" fillId="5" borderId="47" xfId="0" applyFont="1" applyFill="1" applyBorder="1" applyAlignment="1">
      <alignment horizontal="center" vertical="center" wrapText="1"/>
    </xf>
    <xf numFmtId="0" fontId="29" fillId="5" borderId="3" xfId="0" applyFont="1" applyFill="1" applyBorder="1" applyAlignment="1">
      <alignment horizontal="center" vertical="center" wrapText="1"/>
    </xf>
    <xf numFmtId="0" fontId="29" fillId="5" borderId="2" xfId="0" applyFont="1" applyFill="1" applyBorder="1" applyAlignment="1">
      <alignment horizontal="center" vertical="center" wrapText="1"/>
    </xf>
    <xf numFmtId="0" fontId="29" fillId="5" borderId="13" xfId="0" applyFont="1" applyFill="1" applyBorder="1" applyAlignment="1">
      <alignment horizontal="center" vertical="center" wrapText="1"/>
    </xf>
    <xf numFmtId="0" fontId="15" fillId="0" borderId="2" xfId="0" applyFont="1" applyBorder="1" applyAlignment="1">
      <alignment horizontal="center" vertical="center" wrapText="1"/>
    </xf>
    <xf numFmtId="0" fontId="15" fillId="0" borderId="13" xfId="0" applyFont="1" applyBorder="1" applyAlignment="1">
      <alignment horizontal="center" vertical="center" wrapText="1"/>
    </xf>
    <xf numFmtId="0" fontId="5" fillId="8" borderId="3" xfId="0" applyFont="1" applyFill="1" applyBorder="1" applyAlignment="1">
      <alignment horizontal="center" vertical="center"/>
    </xf>
    <xf numFmtId="0" fontId="5" fillId="8" borderId="4" xfId="0" applyFont="1" applyFill="1" applyBorder="1" applyAlignment="1">
      <alignment horizontal="center" vertical="center"/>
    </xf>
    <xf numFmtId="38" fontId="14" fillId="8" borderId="11" xfId="3" applyFont="1" applyFill="1" applyBorder="1" applyAlignment="1" applyProtection="1">
      <alignment horizontal="center" vertical="center" shrinkToFit="1"/>
    </xf>
    <xf numFmtId="38" fontId="14" fillId="8" borderId="17" xfId="3" applyFont="1" applyFill="1" applyBorder="1" applyAlignment="1" applyProtection="1">
      <alignment horizontal="center" vertical="center" shrinkToFit="1"/>
    </xf>
    <xf numFmtId="38" fontId="14" fillId="8" borderId="5" xfId="3" applyFont="1" applyFill="1" applyBorder="1" applyAlignment="1" applyProtection="1">
      <alignment horizontal="center" vertical="center" shrinkToFit="1"/>
    </xf>
    <xf numFmtId="0" fontId="29" fillId="0" borderId="25" xfId="0" applyFont="1" applyBorder="1" applyAlignment="1">
      <alignment horizontal="left" vertical="center" wrapText="1"/>
    </xf>
    <xf numFmtId="0" fontId="29" fillId="0" borderId="0" xfId="0" applyFont="1" applyAlignment="1">
      <alignment horizontal="left" vertical="center" wrapText="1"/>
    </xf>
    <xf numFmtId="38" fontId="19" fillId="8" borderId="8" xfId="3" applyFont="1" applyFill="1" applyBorder="1" applyAlignment="1" applyProtection="1">
      <alignment horizontal="center" vertical="center" wrapText="1"/>
    </xf>
    <xf numFmtId="38" fontId="19" fillId="8" borderId="9" xfId="3" applyFont="1" applyFill="1" applyBorder="1" applyAlignment="1" applyProtection="1">
      <alignment horizontal="center" vertical="center" wrapText="1"/>
    </xf>
    <xf numFmtId="38" fontId="19" fillId="8" borderId="62" xfId="3" applyFont="1" applyFill="1" applyBorder="1" applyAlignment="1" applyProtection="1">
      <alignment horizontal="center" vertical="center" wrapText="1"/>
    </xf>
    <xf numFmtId="0" fontId="7" fillId="8" borderId="61" xfId="1" applyFont="1" applyFill="1" applyBorder="1" applyAlignment="1">
      <alignment horizontal="center" vertical="center" shrinkToFit="1"/>
    </xf>
    <xf numFmtId="0" fontId="7" fillId="8" borderId="9" xfId="1" applyFont="1" applyFill="1" applyBorder="1" applyAlignment="1">
      <alignment horizontal="center" vertical="center" shrinkToFit="1"/>
    </xf>
    <xf numFmtId="0" fontId="7" fillId="8" borderId="62" xfId="1" applyFont="1" applyFill="1" applyBorder="1" applyAlignment="1">
      <alignment horizontal="center" vertical="center" shrinkToFit="1"/>
    </xf>
    <xf numFmtId="0" fontId="40" fillId="0" borderId="24" xfId="1" applyFont="1" applyBorder="1" applyAlignment="1">
      <alignment horizontal="center" vertical="center"/>
    </xf>
    <xf numFmtId="0" fontId="40" fillId="0" borderId="6" xfId="1" applyFont="1" applyBorder="1" applyAlignment="1">
      <alignment horizontal="center" vertical="center"/>
    </xf>
    <xf numFmtId="38" fontId="19" fillId="5" borderId="8" xfId="3" applyFont="1" applyFill="1" applyBorder="1" applyAlignment="1" applyProtection="1">
      <alignment horizontal="center" vertical="center" wrapText="1"/>
    </xf>
    <xf numFmtId="38" fontId="19" fillId="5" borderId="9" xfId="3" applyFont="1" applyFill="1" applyBorder="1" applyAlignment="1" applyProtection="1">
      <alignment horizontal="center" vertical="center" wrapText="1"/>
    </xf>
    <xf numFmtId="38" fontId="19" fillId="5" borderId="30" xfId="3" applyFont="1" applyFill="1" applyBorder="1" applyAlignment="1" applyProtection="1">
      <alignment horizontal="center" vertical="center" wrapText="1"/>
    </xf>
    <xf numFmtId="0" fontId="40" fillId="0" borderId="40" xfId="1" applyFont="1" applyBorder="1" applyAlignment="1">
      <alignment horizontal="center" vertical="center"/>
    </xf>
    <xf numFmtId="0" fontId="40" fillId="0" borderId="41" xfId="1" applyFont="1" applyBorder="1" applyAlignment="1">
      <alignment horizontal="center" vertical="center"/>
    </xf>
    <xf numFmtId="38" fontId="19" fillId="5" borderId="59" xfId="3" applyFont="1" applyFill="1" applyBorder="1" applyAlignment="1" applyProtection="1">
      <alignment horizontal="center" vertical="center" wrapText="1"/>
    </xf>
    <xf numFmtId="38" fontId="19" fillId="5" borderId="20" xfId="3" applyFont="1" applyFill="1" applyBorder="1" applyAlignment="1" applyProtection="1">
      <alignment horizontal="center" vertical="center" wrapText="1"/>
    </xf>
    <xf numFmtId="38" fontId="19" fillId="5" borderId="60" xfId="3" applyFont="1" applyFill="1" applyBorder="1" applyAlignment="1" applyProtection="1">
      <alignment horizontal="center" vertical="center" wrapText="1"/>
    </xf>
    <xf numFmtId="0" fontId="63" fillId="0" borderId="0" xfId="0" applyFont="1" applyAlignment="1">
      <alignment horizontal="left" vertical="center"/>
    </xf>
    <xf numFmtId="0" fontId="42" fillId="0" borderId="20" xfId="0" applyFont="1" applyBorder="1" applyAlignment="1">
      <alignment horizontal="left" vertical="center"/>
    </xf>
    <xf numFmtId="0" fontId="6" fillId="0" borderId="11" xfId="1" applyFont="1" applyBorder="1" applyAlignment="1">
      <alignment horizontal="center" vertical="center"/>
    </xf>
    <xf numFmtId="0" fontId="6" fillId="0" borderId="17" xfId="1" applyFont="1" applyBorder="1" applyAlignment="1">
      <alignment horizontal="center" vertical="center"/>
    </xf>
    <xf numFmtId="0" fontId="6" fillId="0" borderId="5" xfId="1" applyFont="1" applyBorder="1" applyAlignment="1">
      <alignment horizontal="center" vertical="center"/>
    </xf>
    <xf numFmtId="0" fontId="6" fillId="0" borderId="11" xfId="1" applyFont="1" applyBorder="1" applyAlignment="1">
      <alignment horizontal="center" vertical="center" wrapText="1"/>
    </xf>
    <xf numFmtId="0" fontId="6" fillId="0" borderId="17" xfId="1" applyFont="1" applyBorder="1" applyAlignment="1">
      <alignment horizontal="center" vertical="center" wrapText="1"/>
    </xf>
    <xf numFmtId="0" fontId="6" fillId="0" borderId="5" xfId="1" applyFont="1" applyBorder="1" applyAlignment="1">
      <alignment horizontal="center" vertical="center" wrapText="1"/>
    </xf>
    <xf numFmtId="38" fontId="19" fillId="8" borderId="37" xfId="3" applyFont="1" applyFill="1" applyBorder="1" applyAlignment="1" applyProtection="1">
      <alignment horizontal="center" vertical="center" wrapText="1"/>
    </xf>
    <xf numFmtId="38" fontId="19" fillId="8" borderId="54" xfId="3" applyFont="1" applyFill="1" applyBorder="1" applyAlignment="1" applyProtection="1">
      <alignment horizontal="center" vertical="center" wrapText="1"/>
    </xf>
    <xf numFmtId="38" fontId="19" fillId="8" borderId="27" xfId="3" applyFont="1" applyFill="1" applyBorder="1" applyAlignment="1" applyProtection="1">
      <alignment horizontal="center" vertical="center" wrapText="1"/>
    </xf>
    <xf numFmtId="0" fontId="7" fillId="8" borderId="26" xfId="1" applyFont="1" applyFill="1" applyBorder="1" applyAlignment="1">
      <alignment horizontal="center" vertical="center" shrinkToFit="1"/>
    </xf>
    <xf numFmtId="0" fontId="7" fillId="8" borderId="54" xfId="1" applyFont="1" applyFill="1" applyBorder="1" applyAlignment="1">
      <alignment horizontal="center" vertical="center" shrinkToFit="1"/>
    </xf>
    <xf numFmtId="0" fontId="7" fillId="8" borderId="27" xfId="1" applyFont="1" applyFill="1" applyBorder="1" applyAlignment="1">
      <alignment horizontal="center" vertical="center" shrinkToFit="1"/>
    </xf>
    <xf numFmtId="0" fontId="63" fillId="0" borderId="0" xfId="1" applyFont="1" applyAlignment="1">
      <alignment horizontal="left" vertical="center" wrapText="1"/>
    </xf>
    <xf numFmtId="38" fontId="19" fillId="8" borderId="42" xfId="3" applyFont="1" applyFill="1" applyBorder="1" applyAlignment="1" applyProtection="1">
      <alignment horizontal="center" vertical="center" wrapText="1"/>
    </xf>
    <xf numFmtId="38" fontId="19" fillId="8" borderId="53" xfId="3" applyFont="1" applyFill="1" applyBorder="1" applyAlignment="1" applyProtection="1">
      <alignment horizontal="center" vertical="center" wrapText="1"/>
    </xf>
    <xf numFmtId="38" fontId="19" fillId="8" borderId="64" xfId="3" applyFont="1" applyFill="1" applyBorder="1" applyAlignment="1" applyProtection="1">
      <alignment horizontal="center" vertical="center" wrapText="1"/>
    </xf>
    <xf numFmtId="0" fontId="7" fillId="8" borderId="63" xfId="1" applyFont="1" applyFill="1" applyBorder="1" applyAlignment="1">
      <alignment horizontal="center" vertical="center" shrinkToFit="1"/>
    </xf>
    <xf numFmtId="0" fontId="7" fillId="8" borderId="53" xfId="1" applyFont="1" applyFill="1" applyBorder="1" applyAlignment="1">
      <alignment horizontal="center" vertical="center" shrinkToFit="1"/>
    </xf>
    <xf numFmtId="0" fontId="7" fillId="8" borderId="64" xfId="1" applyFont="1" applyFill="1" applyBorder="1" applyAlignment="1">
      <alignment horizontal="center" vertical="center" shrinkToFit="1"/>
    </xf>
    <xf numFmtId="0" fontId="20" fillId="0" borderId="11" xfId="1" applyFont="1" applyBorder="1" applyAlignment="1">
      <alignment horizontal="right" vertical="center" wrapText="1"/>
    </xf>
    <xf numFmtId="0" fontId="20" fillId="0" borderId="17" xfId="1" applyFont="1" applyBorder="1" applyAlignment="1">
      <alignment horizontal="right" vertical="center" wrapText="1"/>
    </xf>
    <xf numFmtId="0" fontId="20" fillId="0" borderId="5" xfId="1" applyFont="1" applyBorder="1" applyAlignment="1">
      <alignment horizontal="right" vertical="center" wrapText="1"/>
    </xf>
    <xf numFmtId="0" fontId="5" fillId="0" borderId="58" xfId="0" applyFont="1" applyBorder="1" applyAlignment="1">
      <alignment horizontal="center" vertical="center"/>
    </xf>
    <xf numFmtId="0" fontId="5" fillId="0" borderId="45" xfId="0" applyFont="1" applyBorder="1" applyAlignment="1">
      <alignment horizontal="center" vertical="center"/>
    </xf>
    <xf numFmtId="0" fontId="5" fillId="0" borderId="35" xfId="0" applyFont="1" applyBorder="1" applyAlignment="1">
      <alignment horizontal="center" vertical="center"/>
    </xf>
    <xf numFmtId="0" fontId="5" fillId="0" borderId="36" xfId="0" applyFont="1" applyBorder="1" applyAlignment="1">
      <alignment horizontal="center" vertical="center"/>
    </xf>
    <xf numFmtId="0" fontId="5" fillId="0" borderId="38" xfId="0" applyFont="1" applyBorder="1" applyAlignment="1">
      <alignment horizontal="center" vertical="center"/>
    </xf>
    <xf numFmtId="0" fontId="20" fillId="0" borderId="6" xfId="1" applyFont="1" applyBorder="1" applyAlignment="1">
      <alignment horizontal="center" vertical="center"/>
    </xf>
    <xf numFmtId="0" fontId="15" fillId="0" borderId="6" xfId="0" applyFont="1" applyBorder="1" applyAlignment="1">
      <alignment horizontal="center" vertical="center"/>
    </xf>
    <xf numFmtId="0" fontId="6" fillId="0" borderId="24" xfId="1" applyFont="1" applyBorder="1" applyAlignment="1">
      <alignment horizontal="center" vertical="center"/>
    </xf>
    <xf numFmtId="0" fontId="6" fillId="0" borderId="6" xfId="1" applyFont="1" applyBorder="1" applyAlignment="1">
      <alignment horizontal="center" vertical="center"/>
    </xf>
    <xf numFmtId="0" fontId="14" fillId="0" borderId="6" xfId="0" applyFont="1" applyBorder="1" applyAlignment="1">
      <alignment horizontal="center" vertical="center"/>
    </xf>
    <xf numFmtId="0" fontId="6" fillId="0" borderId="19" xfId="1" applyFont="1" applyBorder="1" applyAlignment="1">
      <alignment horizontal="center" vertical="center"/>
    </xf>
    <xf numFmtId="0" fontId="6" fillId="0" borderId="43" xfId="1" applyFont="1" applyBorder="1" applyAlignment="1">
      <alignment horizontal="center" vertical="center"/>
    </xf>
    <xf numFmtId="0" fontId="54" fillId="0" borderId="2" xfId="8" applyFont="1" applyBorder="1" applyAlignment="1">
      <alignment horizontal="left" vertical="center" wrapText="1"/>
    </xf>
    <xf numFmtId="0" fontId="54" fillId="0" borderId="7" xfId="8" applyFont="1" applyBorder="1" applyAlignment="1">
      <alignment horizontal="left" vertical="center" wrapText="1"/>
    </xf>
    <xf numFmtId="0" fontId="54" fillId="0" borderId="13" xfId="8" applyFont="1" applyBorder="1" applyAlignment="1">
      <alignment horizontal="left" vertical="center" wrapText="1"/>
    </xf>
    <xf numFmtId="0" fontId="58" fillId="0" borderId="2" xfId="8" applyFont="1" applyBorder="1" applyAlignment="1">
      <alignment horizontal="left" vertical="center" wrapText="1"/>
    </xf>
    <xf numFmtId="0" fontId="58" fillId="0" borderId="13" xfId="8" applyFont="1" applyBorder="1" applyAlignment="1">
      <alignment horizontal="left" vertical="center" wrapText="1"/>
    </xf>
    <xf numFmtId="49" fontId="54" fillId="0" borderId="2" xfId="8" applyNumberFormat="1" applyFont="1" applyBorder="1" applyAlignment="1">
      <alignment horizontal="center" vertical="center" wrapText="1"/>
    </xf>
    <xf numFmtId="49" fontId="54" fillId="0" borderId="13" xfId="8" applyNumberFormat="1" applyFont="1" applyBorder="1" applyAlignment="1">
      <alignment horizontal="center" vertical="center" wrapText="1"/>
    </xf>
    <xf numFmtId="0" fontId="54" fillId="0" borderId="2" xfId="8" applyFont="1" applyBorder="1" applyAlignment="1">
      <alignment horizontal="center" vertical="center" wrapText="1"/>
    </xf>
    <xf numFmtId="0" fontId="54" fillId="0" borderId="13" xfId="8" applyFont="1" applyBorder="1" applyAlignment="1">
      <alignment horizontal="center" vertical="center" wrapText="1"/>
    </xf>
    <xf numFmtId="0" fontId="52" fillId="0" borderId="2" xfId="8" applyFont="1" applyBorder="1" applyAlignment="1">
      <alignment horizontal="center" vertical="center" wrapText="1"/>
    </xf>
    <xf numFmtId="0" fontId="52" fillId="0" borderId="7" xfId="8" applyFont="1" applyBorder="1" applyAlignment="1">
      <alignment horizontal="center" vertical="center" wrapText="1"/>
    </xf>
    <xf numFmtId="0" fontId="52" fillId="0" borderId="13" xfId="8" applyFont="1" applyBorder="1" applyAlignment="1">
      <alignment horizontal="center" vertical="center" wrapText="1"/>
    </xf>
    <xf numFmtId="0" fontId="56" fillId="0" borderId="2" xfId="8" applyFont="1" applyBorder="1" applyAlignment="1">
      <alignment horizontal="left" vertical="center" wrapText="1"/>
    </xf>
    <xf numFmtId="0" fontId="56" fillId="0" borderId="13" xfId="8" applyFont="1" applyBorder="1" applyAlignment="1">
      <alignment horizontal="left" vertical="center" wrapText="1"/>
    </xf>
    <xf numFmtId="0" fontId="51" fillId="0" borderId="2" xfId="8" applyFont="1" applyBorder="1" applyAlignment="1">
      <alignment horizontal="left" vertical="center" wrapText="1"/>
    </xf>
    <xf numFmtId="0" fontId="51" fillId="0" borderId="13" xfId="8" applyFont="1" applyBorder="1" applyAlignment="1">
      <alignment horizontal="left" vertical="center" wrapText="1"/>
    </xf>
    <xf numFmtId="49" fontId="51" fillId="0" borderId="2" xfId="8" applyNumberFormat="1" applyFont="1" applyBorder="1" applyAlignment="1">
      <alignment horizontal="center" vertical="center" wrapText="1"/>
    </xf>
    <xf numFmtId="49" fontId="51" fillId="0" borderId="13" xfId="8" applyNumberFormat="1" applyFont="1" applyBorder="1" applyAlignment="1">
      <alignment horizontal="center" vertical="center" wrapText="1"/>
    </xf>
    <xf numFmtId="0" fontId="51" fillId="0" borderId="2" xfId="8" applyFont="1" applyBorder="1" applyAlignment="1">
      <alignment horizontal="center" vertical="center" wrapText="1"/>
    </xf>
    <xf numFmtId="0" fontId="51" fillId="0" borderId="13" xfId="8" applyFont="1" applyBorder="1" applyAlignment="1">
      <alignment horizontal="center" vertical="center" wrapText="1"/>
    </xf>
    <xf numFmtId="0" fontId="51" fillId="0" borderId="0" xfId="8" applyFont="1" applyAlignment="1">
      <alignment horizontal="left" vertical="center" wrapText="1"/>
    </xf>
    <xf numFmtId="0" fontId="51" fillId="5" borderId="0" xfId="8" applyFont="1" applyFill="1" applyAlignment="1">
      <alignment horizontal="left" vertical="top" wrapText="1"/>
    </xf>
    <xf numFmtId="0" fontId="51" fillId="0" borderId="0" xfId="8" applyFont="1" applyAlignment="1">
      <alignment vertical="center" wrapText="1"/>
    </xf>
    <xf numFmtId="0" fontId="65" fillId="0" borderId="25" xfId="1" applyFont="1" applyBorder="1" applyAlignment="1">
      <alignment horizontal="left" vertical="center" wrapText="1"/>
    </xf>
    <xf numFmtId="0" fontId="65" fillId="0" borderId="0" xfId="1" applyFont="1" applyAlignment="1">
      <alignment horizontal="left" vertical="center" wrapText="1"/>
    </xf>
    <xf numFmtId="0" fontId="7" fillId="8" borderId="63" xfId="1" applyFont="1" applyFill="1" applyBorder="1" applyAlignment="1" applyProtection="1">
      <alignment horizontal="center" vertical="center" shrinkToFit="1"/>
      <protection locked="0"/>
    </xf>
    <xf numFmtId="0" fontId="7" fillId="8" borderId="53" xfId="1" applyFont="1" applyFill="1" applyBorder="1" applyAlignment="1" applyProtection="1">
      <alignment horizontal="center" vertical="center" shrinkToFit="1"/>
      <protection locked="0"/>
    </xf>
    <xf numFmtId="0" fontId="7" fillId="8" borderId="64" xfId="1" applyFont="1" applyFill="1" applyBorder="1" applyAlignment="1" applyProtection="1">
      <alignment horizontal="center" vertical="center" shrinkToFit="1"/>
      <protection locked="0"/>
    </xf>
    <xf numFmtId="38" fontId="19" fillId="8" borderId="8" xfId="3" applyFont="1" applyFill="1" applyBorder="1" applyAlignment="1" applyProtection="1">
      <alignment horizontal="center" vertical="center" wrapText="1"/>
      <protection locked="0"/>
    </xf>
    <xf numFmtId="38" fontId="19" fillId="8" borderId="9" xfId="3" applyFont="1" applyFill="1" applyBorder="1" applyAlignment="1" applyProtection="1">
      <alignment horizontal="center" vertical="center" wrapText="1"/>
      <protection locked="0"/>
    </xf>
    <xf numFmtId="38" fontId="19" fillId="8" borderId="62" xfId="3" applyFont="1" applyFill="1" applyBorder="1" applyAlignment="1" applyProtection="1">
      <alignment horizontal="center" vertical="center" wrapText="1"/>
      <protection locked="0"/>
    </xf>
    <xf numFmtId="0" fontId="5" fillId="8" borderId="11" xfId="0" applyFont="1" applyFill="1" applyBorder="1" applyAlignment="1" applyProtection="1">
      <alignment horizontal="center" vertical="center"/>
      <protection locked="0"/>
    </xf>
    <xf numFmtId="0" fontId="5" fillId="8" borderId="17" xfId="0" applyFont="1" applyFill="1" applyBorder="1" applyAlignment="1" applyProtection="1">
      <alignment horizontal="center" vertical="center"/>
      <protection locked="0"/>
    </xf>
    <xf numFmtId="0" fontId="5" fillId="8" borderId="5" xfId="0" applyFont="1" applyFill="1" applyBorder="1" applyAlignment="1" applyProtection="1">
      <alignment horizontal="center" vertical="center"/>
      <protection locked="0"/>
    </xf>
    <xf numFmtId="0" fontId="7" fillId="8" borderId="26" xfId="1" applyFont="1" applyFill="1" applyBorder="1" applyAlignment="1" applyProtection="1">
      <alignment horizontal="center" vertical="center" shrinkToFit="1"/>
      <protection locked="0"/>
    </xf>
    <xf numFmtId="0" fontId="7" fillId="8" borderId="54" xfId="1" applyFont="1" applyFill="1" applyBorder="1" applyAlignment="1" applyProtection="1">
      <alignment horizontal="center" vertical="center" shrinkToFit="1"/>
      <protection locked="0"/>
    </xf>
    <xf numFmtId="0" fontId="7" fillId="8" borderId="27" xfId="1" applyFont="1" applyFill="1" applyBorder="1" applyAlignment="1" applyProtection="1">
      <alignment horizontal="center" vertical="center" shrinkToFit="1"/>
      <protection locked="0"/>
    </xf>
    <xf numFmtId="0" fontId="7" fillId="8" borderId="61" xfId="1" applyFont="1" applyFill="1" applyBorder="1" applyAlignment="1" applyProtection="1">
      <alignment horizontal="center" vertical="center" shrinkToFit="1"/>
      <protection locked="0"/>
    </xf>
    <xf numFmtId="0" fontId="7" fillId="8" borderId="9" xfId="1" applyFont="1" applyFill="1" applyBorder="1" applyAlignment="1" applyProtection="1">
      <alignment horizontal="center" vertical="center" shrinkToFit="1"/>
      <protection locked="0"/>
    </xf>
    <xf numFmtId="0" fontId="7" fillId="8" borderId="62" xfId="1" applyFont="1" applyFill="1" applyBorder="1" applyAlignment="1" applyProtection="1">
      <alignment horizontal="center" vertical="center" shrinkToFit="1"/>
      <protection locked="0"/>
    </xf>
    <xf numFmtId="38" fontId="14" fillId="8" borderId="11" xfId="3" applyFont="1" applyFill="1" applyBorder="1" applyAlignment="1" applyProtection="1">
      <alignment horizontal="center" vertical="center" shrinkToFit="1"/>
      <protection locked="0"/>
    </xf>
    <xf numFmtId="38" fontId="14" fillId="8" borderId="17" xfId="3" applyFont="1" applyFill="1" applyBorder="1" applyAlignment="1" applyProtection="1">
      <alignment horizontal="center" vertical="center" shrinkToFit="1"/>
      <protection locked="0"/>
    </xf>
    <xf numFmtId="38" fontId="14" fillId="8" borderId="5" xfId="3" applyFont="1" applyFill="1" applyBorder="1" applyAlignment="1" applyProtection="1">
      <alignment horizontal="center" vertical="center" shrinkToFit="1"/>
      <protection locked="0"/>
    </xf>
    <xf numFmtId="0" fontId="5" fillId="8" borderId="3" xfId="0" applyFont="1" applyFill="1" applyBorder="1" applyAlignment="1" applyProtection="1">
      <alignment horizontal="center" vertical="center"/>
      <protection locked="0"/>
    </xf>
    <xf numFmtId="0" fontId="5" fillId="8" borderId="4" xfId="0" applyFont="1" applyFill="1" applyBorder="1" applyAlignment="1" applyProtection="1">
      <alignment horizontal="center" vertical="center"/>
      <protection locked="0"/>
    </xf>
    <xf numFmtId="0" fontId="20" fillId="0" borderId="25" xfId="1" applyFont="1" applyBorder="1" applyAlignment="1">
      <alignment horizontal="center" vertical="center"/>
    </xf>
    <xf numFmtId="38" fontId="19" fillId="8" borderId="42" xfId="3" applyFont="1" applyFill="1" applyBorder="1" applyAlignment="1" applyProtection="1">
      <alignment horizontal="center" vertical="center" wrapText="1"/>
      <protection locked="0"/>
    </xf>
    <xf numFmtId="38" fontId="19" fillId="8" borderId="53" xfId="3" applyFont="1" applyFill="1" applyBorder="1" applyAlignment="1" applyProtection="1">
      <alignment horizontal="center" vertical="center" wrapText="1"/>
      <protection locked="0"/>
    </xf>
    <xf numFmtId="38" fontId="19" fillId="8" borderId="64" xfId="3" applyFont="1" applyFill="1" applyBorder="1" applyAlignment="1" applyProtection="1">
      <alignment horizontal="center" vertical="center" wrapText="1"/>
      <protection locked="0"/>
    </xf>
    <xf numFmtId="38" fontId="19" fillId="8" borderId="37" xfId="3" applyFont="1" applyFill="1" applyBorder="1" applyAlignment="1" applyProtection="1">
      <alignment horizontal="center" vertical="center" wrapText="1"/>
      <protection locked="0"/>
    </xf>
    <xf numFmtId="38" fontId="19" fillId="8" borderId="54" xfId="3" applyFont="1" applyFill="1" applyBorder="1" applyAlignment="1" applyProtection="1">
      <alignment horizontal="center" vertical="center" wrapText="1"/>
      <protection locked="0"/>
    </xf>
    <xf numFmtId="38" fontId="19" fillId="8" borderId="27" xfId="3" applyFont="1" applyFill="1" applyBorder="1" applyAlignment="1" applyProtection="1">
      <alignment horizontal="center" vertical="center" wrapText="1"/>
      <protection locked="0"/>
    </xf>
    <xf numFmtId="0" fontId="22" fillId="5" borderId="29" xfId="5" applyFont="1" applyFill="1" applyBorder="1" applyAlignment="1">
      <alignment horizontal="center" vertical="center" shrinkToFit="1"/>
    </xf>
    <xf numFmtId="0" fontId="22" fillId="5" borderId="32" xfId="5" applyFont="1" applyFill="1" applyBorder="1" applyAlignment="1">
      <alignment horizontal="center" vertical="center" shrinkToFit="1"/>
    </xf>
    <xf numFmtId="0" fontId="22" fillId="5" borderId="16" xfId="5" applyFont="1" applyFill="1" applyBorder="1" applyAlignment="1">
      <alignment horizontal="center" vertical="center" shrinkToFit="1"/>
    </xf>
    <xf numFmtId="0" fontId="22" fillId="5" borderId="33" xfId="5" applyFont="1" applyFill="1" applyBorder="1" applyAlignment="1">
      <alignment horizontal="center" vertical="center" shrinkToFit="1"/>
    </xf>
    <xf numFmtId="38" fontId="21" fillId="0" borderId="8" xfId="3" applyFont="1" applyFill="1" applyBorder="1" applyAlignment="1" applyProtection="1">
      <alignment horizontal="right" vertical="center"/>
    </xf>
    <xf numFmtId="38" fontId="21" fillId="0" borderId="9" xfId="3" applyFont="1" applyFill="1" applyBorder="1" applyAlignment="1" applyProtection="1">
      <alignment horizontal="right" vertical="center"/>
    </xf>
    <xf numFmtId="0" fontId="23" fillId="8" borderId="8" xfId="5" applyFont="1" applyFill="1" applyBorder="1" applyAlignment="1" applyProtection="1">
      <alignment horizontal="center" vertical="center"/>
      <protection locked="0"/>
    </xf>
    <xf numFmtId="0" fontId="23" fillId="8" borderId="30" xfId="5" applyFont="1" applyFill="1" applyBorder="1" applyAlignment="1" applyProtection="1">
      <alignment horizontal="center" vertical="center"/>
      <protection locked="0"/>
    </xf>
    <xf numFmtId="0" fontId="24" fillId="8" borderId="8" xfId="5" applyFont="1" applyFill="1" applyBorder="1" applyAlignment="1" applyProtection="1">
      <alignment horizontal="center" vertical="center"/>
      <protection locked="0"/>
    </xf>
    <xf numFmtId="0" fontId="24" fillId="8" borderId="30" xfId="5" applyFont="1" applyFill="1" applyBorder="1" applyAlignment="1" applyProtection="1">
      <alignment horizontal="center" vertical="center"/>
      <protection locked="0"/>
    </xf>
    <xf numFmtId="179" fontId="23" fillId="0" borderId="8" xfId="5" applyNumberFormat="1" applyFont="1" applyBorder="1" applyAlignment="1">
      <alignment horizontal="right" vertical="center"/>
    </xf>
    <xf numFmtId="179" fontId="23" fillId="0" borderId="9" xfId="5" applyNumberFormat="1" applyFont="1" applyBorder="1" applyAlignment="1">
      <alignment horizontal="right" vertical="center"/>
    </xf>
    <xf numFmtId="38" fontId="21" fillId="8" borderId="8" xfId="3" applyFont="1" applyFill="1" applyBorder="1" applyAlignment="1" applyProtection="1">
      <alignment horizontal="right" vertical="center"/>
      <protection locked="0"/>
    </xf>
    <xf numFmtId="38" fontId="21" fillId="8" borderId="9" xfId="3" applyFont="1" applyFill="1" applyBorder="1" applyAlignment="1" applyProtection="1">
      <alignment horizontal="right" vertical="center"/>
      <protection locked="0"/>
    </xf>
    <xf numFmtId="38" fontId="28" fillId="8" borderId="8" xfId="3" applyFont="1" applyFill="1" applyBorder="1" applyAlignment="1" applyProtection="1">
      <alignment horizontal="right" vertical="center"/>
      <protection locked="0"/>
    </xf>
    <xf numFmtId="38" fontId="28" fillId="8" borderId="9" xfId="3" applyFont="1" applyFill="1" applyBorder="1" applyAlignment="1" applyProtection="1">
      <alignment horizontal="right" vertical="center"/>
      <protection locked="0"/>
    </xf>
    <xf numFmtId="0" fontId="34" fillId="6" borderId="3" xfId="5" applyFont="1" applyFill="1" applyBorder="1" applyAlignment="1">
      <alignment horizontal="left" vertical="center" wrapText="1"/>
    </xf>
    <xf numFmtId="0" fontId="34" fillId="6" borderId="20" xfId="5" applyFont="1" applyFill="1" applyBorder="1" applyAlignment="1">
      <alignment horizontal="left" vertical="center" wrapText="1"/>
    </xf>
    <xf numFmtId="0" fontId="34" fillId="6" borderId="4" xfId="5" applyFont="1" applyFill="1" applyBorder="1" applyAlignment="1">
      <alignment horizontal="left" vertical="center" wrapText="1"/>
    </xf>
    <xf numFmtId="0" fontId="22" fillId="0" borderId="39" xfId="5" applyFont="1" applyBorder="1" applyAlignment="1">
      <alignment horizontal="left" vertical="center"/>
    </xf>
    <xf numFmtId="0" fontId="22" fillId="0" borderId="38" xfId="5" applyFont="1" applyBorder="1" applyAlignment="1">
      <alignment horizontal="left" vertical="center"/>
    </xf>
    <xf numFmtId="0" fontId="22" fillId="0" borderId="44" xfId="5" applyFont="1" applyBorder="1" applyAlignment="1">
      <alignment horizontal="left" vertical="center"/>
    </xf>
    <xf numFmtId="0" fontId="22" fillId="0" borderId="43" xfId="5" applyFont="1" applyBorder="1" applyAlignment="1">
      <alignment horizontal="left" vertical="center"/>
    </xf>
    <xf numFmtId="0" fontId="64" fillId="0" borderId="6" xfId="5" applyFont="1" applyBorder="1" applyAlignment="1">
      <alignment horizontal="center" vertical="center"/>
    </xf>
    <xf numFmtId="0" fontId="34" fillId="6" borderId="28" xfId="5" applyFont="1" applyFill="1" applyBorder="1" applyAlignment="1">
      <alignment horizontal="left" vertical="center"/>
    </xf>
    <xf numFmtId="0" fontId="34" fillId="6" borderId="0" xfId="5" applyFont="1" applyFill="1" applyAlignment="1">
      <alignment horizontal="left" vertical="center"/>
    </xf>
    <xf numFmtId="0" fontId="34" fillId="6" borderId="10" xfId="5" applyFont="1" applyFill="1" applyBorder="1" applyAlignment="1">
      <alignment horizontal="left" vertical="center"/>
    </xf>
    <xf numFmtId="0" fontId="23" fillId="0" borderId="35" xfId="5" applyFont="1" applyBorder="1" applyAlignment="1">
      <alignment horizontal="center" vertical="center" wrapText="1"/>
    </xf>
    <xf numFmtId="0" fontId="23" fillId="0" borderId="36" xfId="5" applyFont="1" applyBorder="1" applyAlignment="1">
      <alignment horizontal="center" vertical="center"/>
    </xf>
    <xf numFmtId="0" fontId="23" fillId="0" borderId="37" xfId="5" applyFont="1" applyBorder="1" applyAlignment="1">
      <alignment horizontal="center" vertical="center"/>
    </xf>
    <xf numFmtId="0" fontId="23" fillId="0" borderId="40" xfId="5" applyFont="1" applyBorder="1" applyAlignment="1">
      <alignment horizontal="center" vertical="center"/>
    </xf>
    <xf numFmtId="0" fontId="23" fillId="0" borderId="41" xfId="5" applyFont="1" applyBorder="1" applyAlignment="1">
      <alignment horizontal="center" vertical="center"/>
    </xf>
    <xf numFmtId="0" fontId="23" fillId="0" borderId="42" xfId="5" applyFont="1" applyBorder="1" applyAlignment="1">
      <alignment horizontal="center" vertical="center"/>
    </xf>
    <xf numFmtId="38" fontId="21" fillId="0" borderId="35" xfId="3" applyFont="1" applyFill="1" applyBorder="1" applyAlignment="1" applyProtection="1">
      <alignment horizontal="right" vertical="center"/>
    </xf>
    <xf numFmtId="38" fontId="21" fillId="0" borderId="36" xfId="3" applyFont="1" applyFill="1" applyBorder="1" applyAlignment="1" applyProtection="1">
      <alignment horizontal="right" vertical="center"/>
    </xf>
    <xf numFmtId="38" fontId="21" fillId="0" borderId="38" xfId="3" applyFont="1" applyFill="1" applyBorder="1" applyAlignment="1" applyProtection="1">
      <alignment horizontal="right" vertical="center"/>
    </xf>
    <xf numFmtId="38" fontId="21" fillId="0" borderId="40" xfId="3" applyFont="1" applyFill="1" applyBorder="1" applyAlignment="1" applyProtection="1">
      <alignment horizontal="right" vertical="center"/>
    </xf>
    <xf numFmtId="38" fontId="21" fillId="0" borderId="41" xfId="3" applyFont="1" applyFill="1" applyBorder="1" applyAlignment="1" applyProtection="1">
      <alignment horizontal="right" vertical="center"/>
    </xf>
    <xf numFmtId="38" fontId="21" fillId="0" borderId="43" xfId="3" applyFont="1" applyFill="1" applyBorder="1" applyAlignment="1" applyProtection="1">
      <alignment horizontal="right" vertical="center"/>
    </xf>
    <xf numFmtId="0" fontId="23" fillId="0" borderId="15" xfId="5" applyFont="1" applyBorder="1" applyAlignment="1">
      <alignment horizontal="center" vertical="center" wrapText="1"/>
    </xf>
    <xf numFmtId="0" fontId="23" fillId="0" borderId="29" xfId="5" applyFont="1" applyBorder="1" applyAlignment="1">
      <alignment horizontal="center" vertical="center" wrapText="1"/>
    </xf>
    <xf numFmtId="0" fontId="23" fillId="0" borderId="14" xfId="5" applyFont="1" applyBorder="1" applyAlignment="1">
      <alignment horizontal="center" vertical="center" wrapText="1"/>
    </xf>
    <xf numFmtId="0" fontId="23" fillId="0" borderId="0" xfId="5" applyFont="1" applyAlignment="1">
      <alignment horizontal="center" vertical="center" wrapText="1"/>
    </xf>
    <xf numFmtId="0" fontId="23" fillId="0" borderId="31" xfId="5" applyFont="1" applyBorder="1" applyAlignment="1">
      <alignment horizontal="center" vertical="center" wrapText="1"/>
    </xf>
    <xf numFmtId="0" fontId="23" fillId="0" borderId="16" xfId="5" applyFont="1" applyBorder="1" applyAlignment="1">
      <alignment horizontal="center" vertical="center" wrapText="1"/>
    </xf>
    <xf numFmtId="0" fontId="23" fillId="0" borderId="8" xfId="5" applyFont="1" applyBorder="1" applyAlignment="1">
      <alignment horizontal="center" vertical="center"/>
    </xf>
    <xf numFmtId="0" fontId="23" fillId="0" borderId="9" xfId="5" applyFont="1" applyBorder="1" applyAlignment="1">
      <alignment horizontal="center" vertical="center"/>
    </xf>
    <xf numFmtId="0" fontId="23" fillId="0" borderId="30" xfId="5" applyFont="1" applyBorder="1" applyAlignment="1">
      <alignment horizontal="center" vertical="center"/>
    </xf>
    <xf numFmtId="176" fontId="23" fillId="8" borderId="8" xfId="5" applyNumberFormat="1" applyFont="1" applyFill="1" applyBorder="1" applyAlignment="1" applyProtection="1">
      <alignment horizontal="right" vertical="center"/>
      <protection locked="0"/>
    </xf>
    <xf numFmtId="176" fontId="23" fillId="8" borderId="9" xfId="5" applyNumberFormat="1" applyFont="1" applyFill="1" applyBorder="1" applyAlignment="1" applyProtection="1">
      <alignment horizontal="right" vertical="center"/>
      <protection locked="0"/>
    </xf>
    <xf numFmtId="176" fontId="23" fillId="8" borderId="30" xfId="5" applyNumberFormat="1" applyFont="1" applyFill="1" applyBorder="1" applyAlignment="1" applyProtection="1">
      <alignment horizontal="right" vertical="center"/>
      <protection locked="0"/>
    </xf>
    <xf numFmtId="0" fontId="23" fillId="0" borderId="6" xfId="5" applyFont="1" applyBorder="1" applyAlignment="1">
      <alignment horizontal="center" vertical="center" shrinkToFit="1"/>
    </xf>
    <xf numFmtId="0" fontId="21" fillId="0" borderId="6" xfId="5" applyBorder="1" applyAlignment="1">
      <alignment horizontal="center" vertical="center" shrinkToFit="1"/>
    </xf>
    <xf numFmtId="0" fontId="23" fillId="0" borderId="6" xfId="5" applyFont="1" applyBorder="1" applyAlignment="1">
      <alignment horizontal="center" vertical="center"/>
    </xf>
    <xf numFmtId="0" fontId="21" fillId="0" borderId="6" xfId="5" applyBorder="1" applyAlignment="1">
      <alignment horizontal="center" vertical="center"/>
    </xf>
    <xf numFmtId="38" fontId="23" fillId="0" borderId="8" xfId="3" applyFont="1" applyFill="1" applyBorder="1" applyAlignment="1" applyProtection="1">
      <alignment horizontal="right" vertical="center"/>
    </xf>
    <xf numFmtId="38" fontId="23" fillId="0" borderId="9" xfId="3" applyFont="1" applyFill="1" applyBorder="1" applyAlignment="1" applyProtection="1">
      <alignment horizontal="right" vertical="center"/>
    </xf>
    <xf numFmtId="38" fontId="23" fillId="0" borderId="30" xfId="3" applyFont="1" applyFill="1" applyBorder="1" applyAlignment="1" applyProtection="1">
      <alignment horizontal="right" vertical="center"/>
    </xf>
    <xf numFmtId="0" fontId="27" fillId="0" borderId="0" xfId="5" applyFont="1" applyAlignment="1">
      <alignment horizontal="center" vertical="center"/>
    </xf>
    <xf numFmtId="0" fontId="24" fillId="0" borderId="6" xfId="5" applyFont="1" applyBorder="1" applyAlignment="1">
      <alignment horizontal="center" vertical="center"/>
    </xf>
    <xf numFmtId="0" fontId="23" fillId="8" borderId="6" xfId="5" applyFont="1" applyFill="1" applyBorder="1" applyAlignment="1" applyProtection="1">
      <alignment horizontal="center" vertical="center"/>
      <protection locked="0"/>
    </xf>
    <xf numFmtId="0" fontId="21" fillId="8" borderId="6" xfId="5" applyFill="1" applyBorder="1" applyAlignment="1" applyProtection="1">
      <alignment horizontal="center" vertical="center"/>
      <protection locked="0"/>
    </xf>
    <xf numFmtId="0" fontId="24" fillId="8" borderId="6" xfId="5" applyFont="1" applyFill="1" applyBorder="1" applyAlignment="1" applyProtection="1">
      <alignment horizontal="center" vertical="center"/>
      <protection locked="0"/>
    </xf>
    <xf numFmtId="0" fontId="23" fillId="0" borderId="8" xfId="5" applyFont="1" applyBorder="1" applyAlignment="1">
      <alignment horizontal="center" vertical="center" wrapText="1" shrinkToFit="1"/>
    </xf>
    <xf numFmtId="0" fontId="21" fillId="0" borderId="9" xfId="5" applyBorder="1" applyAlignment="1">
      <alignment horizontal="center" vertical="center" wrapText="1" shrinkToFit="1"/>
    </xf>
    <xf numFmtId="178" fontId="23" fillId="0" borderId="8" xfId="5" applyNumberFormat="1" applyFont="1" applyBorder="1" applyAlignment="1">
      <alignment horizontal="right" vertical="center" wrapText="1"/>
    </xf>
    <xf numFmtId="178" fontId="23" fillId="0" borderId="9" xfId="5" applyNumberFormat="1" applyFont="1" applyBorder="1" applyAlignment="1">
      <alignment horizontal="right" vertical="center" wrapText="1"/>
    </xf>
    <xf numFmtId="178" fontId="21" fillId="0" borderId="9" xfId="5" applyNumberFormat="1" applyBorder="1" applyAlignment="1">
      <alignment horizontal="right" vertical="center" wrapText="1"/>
    </xf>
    <xf numFmtId="0" fontId="23" fillId="0" borderId="15" xfId="5" applyFont="1" applyBorder="1" applyAlignment="1">
      <alignment horizontal="center" vertical="center"/>
    </xf>
    <xf numFmtId="0" fontId="23" fillId="0" borderId="29" xfId="5" applyFont="1" applyBorder="1" applyAlignment="1">
      <alignment horizontal="center" vertical="center"/>
    </xf>
    <xf numFmtId="0" fontId="23" fillId="0" borderId="32" xfId="5" applyFont="1" applyBorder="1" applyAlignment="1">
      <alignment horizontal="center" vertical="center"/>
    </xf>
    <xf numFmtId="0" fontId="23" fillId="0" borderId="31" xfId="5" applyFont="1" applyBorder="1" applyAlignment="1">
      <alignment horizontal="center" vertical="center"/>
    </xf>
    <xf numFmtId="0" fontId="23" fillId="0" borderId="16" xfId="5" applyFont="1" applyBorder="1" applyAlignment="1">
      <alignment horizontal="center" vertical="center"/>
    </xf>
    <xf numFmtId="0" fontId="23" fillId="0" borderId="33" xfId="5" applyFont="1" applyBorder="1" applyAlignment="1">
      <alignment horizontal="center" vertical="center"/>
    </xf>
    <xf numFmtId="0" fontId="23" fillId="0" borderId="6" xfId="5" applyFont="1" applyBorder="1" applyAlignment="1">
      <alignment horizontal="right" vertical="center"/>
    </xf>
    <xf numFmtId="0" fontId="21" fillId="0" borderId="6" xfId="5" applyBorder="1" applyAlignment="1">
      <alignment vertical="center" shrinkToFit="1"/>
    </xf>
    <xf numFmtId="0" fontId="23" fillId="0" borderId="6" xfId="5" applyFont="1" applyBorder="1" applyAlignment="1">
      <alignment horizontal="center" vertical="center" wrapText="1" shrinkToFit="1"/>
    </xf>
    <xf numFmtId="0" fontId="23" fillId="0" borderId="8" xfId="5" applyFont="1" applyBorder="1" applyAlignment="1">
      <alignment horizontal="center" vertical="center" wrapText="1"/>
    </xf>
    <xf numFmtId="0" fontId="21" fillId="0" borderId="9" xfId="5" applyBorder="1" applyAlignment="1">
      <alignment horizontal="center" vertical="center" wrapText="1"/>
    </xf>
    <xf numFmtId="0" fontId="21" fillId="0" borderId="30" xfId="5" applyBorder="1" applyAlignment="1">
      <alignment horizontal="center" vertical="center" wrapText="1"/>
    </xf>
    <xf numFmtId="0" fontId="21" fillId="8" borderId="9" xfId="5" applyFill="1" applyBorder="1" applyAlignment="1" applyProtection="1">
      <alignment horizontal="center" vertical="center"/>
      <protection locked="0"/>
    </xf>
    <xf numFmtId="0" fontId="23" fillId="0" borderId="6" xfId="5" applyFont="1" applyBorder="1" applyAlignment="1">
      <alignment horizontal="center" vertical="center" wrapText="1"/>
    </xf>
    <xf numFmtId="0" fontId="23" fillId="0" borderId="32" xfId="5" applyFont="1" applyBorder="1" applyAlignment="1">
      <alignment horizontal="center" vertical="center" wrapText="1"/>
    </xf>
    <xf numFmtId="0" fontId="23" fillId="0" borderId="34" xfId="5" applyFont="1" applyBorder="1" applyAlignment="1">
      <alignment horizontal="center" vertical="center" wrapText="1"/>
    </xf>
    <xf numFmtId="0" fontId="24" fillId="0" borderId="6" xfId="5" applyFont="1" applyBorder="1" applyAlignment="1">
      <alignment horizontal="center" vertical="center" wrapText="1" shrinkToFit="1"/>
    </xf>
    <xf numFmtId="0" fontId="22" fillId="0" borderId="15" xfId="5" applyFont="1" applyBorder="1" applyAlignment="1">
      <alignment horizontal="center" vertical="center" wrapText="1"/>
    </xf>
    <xf numFmtId="0" fontId="22" fillId="0" borderId="29" xfId="5" applyFont="1" applyBorder="1" applyAlignment="1">
      <alignment horizontal="center" vertical="center" wrapText="1"/>
    </xf>
    <xf numFmtId="0" fontId="22" fillId="0" borderId="32" xfId="5" applyFont="1" applyBorder="1" applyAlignment="1">
      <alignment horizontal="center" vertical="center" wrapText="1"/>
    </xf>
    <xf numFmtId="0" fontId="22" fillId="0" borderId="31" xfId="5" applyFont="1" applyBorder="1" applyAlignment="1">
      <alignment horizontal="center" vertical="center" wrapText="1"/>
    </xf>
    <xf numFmtId="0" fontId="22" fillId="0" borderId="16" xfId="5" applyFont="1" applyBorder="1" applyAlignment="1">
      <alignment horizontal="center" vertical="center" wrapText="1"/>
    </xf>
    <xf numFmtId="0" fontId="22" fillId="0" borderId="33" xfId="5" applyFont="1" applyBorder="1" applyAlignment="1">
      <alignment horizontal="center" vertical="center" wrapText="1"/>
    </xf>
    <xf numFmtId="0" fontId="23" fillId="0" borderId="9" xfId="5" applyFont="1" applyBorder="1" applyAlignment="1">
      <alignment horizontal="center" vertical="center" wrapText="1"/>
    </xf>
    <xf numFmtId="0" fontId="23" fillId="0" borderId="30" xfId="5" applyFont="1" applyBorder="1" applyAlignment="1">
      <alignment horizontal="center" vertical="center" wrapText="1"/>
    </xf>
    <xf numFmtId="38" fontId="25" fillId="8" borderId="8" xfId="3" applyFont="1" applyFill="1" applyBorder="1" applyAlignment="1" applyProtection="1">
      <alignment horizontal="right" vertical="center"/>
      <protection locked="0"/>
    </xf>
    <xf numFmtId="38" fontId="25" fillId="8" borderId="9" xfId="3" applyFont="1" applyFill="1" applyBorder="1" applyAlignment="1" applyProtection="1">
      <alignment horizontal="right" vertical="center"/>
      <protection locked="0"/>
    </xf>
    <xf numFmtId="176" fontId="23" fillId="8" borderId="8" xfId="5" applyNumberFormat="1" applyFont="1" applyFill="1" applyBorder="1" applyAlignment="1" applyProtection="1">
      <alignment horizontal="center" vertical="center"/>
      <protection locked="0"/>
    </xf>
    <xf numFmtId="176" fontId="23" fillId="8" borderId="9" xfId="5" applyNumberFormat="1" applyFont="1" applyFill="1" applyBorder="1" applyAlignment="1" applyProtection="1">
      <alignment horizontal="center" vertical="center"/>
      <protection locked="0"/>
    </xf>
    <xf numFmtId="176" fontId="23" fillId="8" borderId="30" xfId="5" applyNumberFormat="1" applyFont="1" applyFill="1" applyBorder="1" applyAlignment="1" applyProtection="1">
      <alignment horizontal="center" vertical="center"/>
      <protection locked="0"/>
    </xf>
    <xf numFmtId="0" fontId="25" fillId="7" borderId="6" xfId="5" applyFont="1" applyFill="1" applyBorder="1" applyAlignment="1">
      <alignment horizontal="center" vertical="center"/>
    </xf>
    <xf numFmtId="0" fontId="21" fillId="7" borderId="6" xfId="5" applyFill="1" applyBorder="1" applyAlignment="1">
      <alignment horizontal="center" vertical="center"/>
    </xf>
    <xf numFmtId="0" fontId="38" fillId="0" borderId="16" xfId="5" applyFont="1" applyBorder="1" applyAlignment="1">
      <alignment horizontal="center" vertical="center" wrapText="1"/>
    </xf>
    <xf numFmtId="0" fontId="38" fillId="0" borderId="16" xfId="5" applyFont="1" applyBorder="1" applyAlignment="1">
      <alignment horizontal="center" vertical="center"/>
    </xf>
    <xf numFmtId="0" fontId="41" fillId="0" borderId="0" xfId="5" applyFont="1" applyAlignment="1">
      <alignment horizontal="left" vertical="center" wrapText="1"/>
    </xf>
    <xf numFmtId="181" fontId="26" fillId="8" borderId="8" xfId="5" applyNumberFormat="1" applyFont="1" applyFill="1" applyBorder="1" applyAlignment="1" applyProtection="1">
      <alignment horizontal="right" vertical="center"/>
      <protection locked="0"/>
    </xf>
    <xf numFmtId="181" fontId="26" fillId="8" borderId="9" xfId="5" applyNumberFormat="1" applyFont="1" applyFill="1" applyBorder="1" applyAlignment="1" applyProtection="1">
      <alignment horizontal="right" vertical="center"/>
      <protection locked="0"/>
    </xf>
    <xf numFmtId="181" fontId="26" fillId="8" borderId="30" xfId="5" applyNumberFormat="1" applyFont="1" applyFill="1" applyBorder="1" applyAlignment="1" applyProtection="1">
      <alignment horizontal="right" vertical="center"/>
      <protection locked="0"/>
    </xf>
    <xf numFmtId="0" fontId="25" fillId="8" borderId="8" xfId="5" applyFont="1" applyFill="1" applyBorder="1" applyAlignment="1" applyProtection="1">
      <alignment horizontal="center" vertical="center"/>
      <protection locked="0"/>
    </xf>
    <xf numFmtId="0" fontId="25" fillId="8" borderId="9" xfId="5" applyFont="1" applyFill="1" applyBorder="1" applyAlignment="1" applyProtection="1">
      <alignment horizontal="center" vertical="center"/>
      <protection locked="0"/>
    </xf>
    <xf numFmtId="0" fontId="25" fillId="8" borderId="30" xfId="5" applyFont="1" applyFill="1" applyBorder="1" applyAlignment="1" applyProtection="1">
      <alignment horizontal="center" vertical="center"/>
      <protection locked="0"/>
    </xf>
    <xf numFmtId="3" fontId="26" fillId="0" borderId="16" xfId="7" applyNumberFormat="1" applyFont="1" applyFill="1" applyBorder="1" applyAlignment="1" applyProtection="1">
      <alignment horizontal="right" vertical="center"/>
    </xf>
    <xf numFmtId="38" fontId="26" fillId="0" borderId="16" xfId="7" applyFont="1" applyBorder="1" applyAlignment="1" applyProtection="1">
      <alignment horizontal="right" vertical="center"/>
    </xf>
    <xf numFmtId="0" fontId="25" fillId="8" borderId="6" xfId="5" applyFont="1" applyFill="1" applyBorder="1" applyAlignment="1" applyProtection="1">
      <alignment horizontal="center" vertical="center"/>
      <protection locked="0"/>
    </xf>
    <xf numFmtId="181" fontId="26" fillId="8" borderId="6" xfId="5" applyNumberFormat="1" applyFont="1" applyFill="1" applyBorder="1" applyAlignment="1" applyProtection="1">
      <alignment horizontal="right" vertical="center"/>
      <protection locked="0"/>
    </xf>
    <xf numFmtId="0" fontId="21" fillId="0" borderId="0" xfId="5" applyAlignment="1">
      <alignment horizontal="center" vertical="center"/>
    </xf>
    <xf numFmtId="38" fontId="26" fillId="0" borderId="16" xfId="7" applyFont="1" applyFill="1" applyBorder="1" applyAlignment="1" applyProtection="1">
      <alignment horizontal="right" vertical="center"/>
    </xf>
    <xf numFmtId="0" fontId="25" fillId="0" borderId="6" xfId="5" applyFont="1" applyBorder="1" applyAlignment="1">
      <alignment horizontal="center" vertical="center"/>
    </xf>
    <xf numFmtId="181" fontId="26" fillId="5" borderId="6" xfId="5" applyNumberFormat="1" applyFont="1" applyFill="1" applyBorder="1" applyAlignment="1">
      <alignment horizontal="right" vertical="center"/>
    </xf>
    <xf numFmtId="0" fontId="25" fillId="0" borderId="16" xfId="5" applyFont="1" applyBorder="1" applyAlignment="1">
      <alignment horizontal="right" vertical="center"/>
    </xf>
    <xf numFmtId="0" fontId="21" fillId="0" borderId="16" xfId="5" applyBorder="1" applyAlignment="1">
      <alignment horizontal="right" vertical="center"/>
    </xf>
    <xf numFmtId="0" fontId="21" fillId="0" borderId="15" xfId="5" applyBorder="1" applyAlignment="1">
      <alignment horizontal="center" vertical="center" shrinkToFit="1"/>
    </xf>
    <xf numFmtId="0" fontId="21" fillId="0" borderId="29" xfId="5" applyBorder="1" applyAlignment="1">
      <alignment horizontal="center" vertical="center" shrinkToFit="1"/>
    </xf>
    <xf numFmtId="0" fontId="21" fillId="0" borderId="32" xfId="5" applyBorder="1" applyAlignment="1">
      <alignment horizontal="center" vertical="center" shrinkToFit="1"/>
    </xf>
    <xf numFmtId="0" fontId="21" fillId="0" borderId="31" xfId="5" applyBorder="1" applyAlignment="1">
      <alignment horizontal="center" vertical="center" shrinkToFit="1"/>
    </xf>
    <xf numFmtId="0" fontId="21" fillId="0" borderId="16" xfId="5" applyBorder="1" applyAlignment="1">
      <alignment horizontal="center" vertical="center" shrinkToFit="1"/>
    </xf>
    <xf numFmtId="0" fontId="21" fillId="0" borderId="33" xfId="5" applyBorder="1" applyAlignment="1">
      <alignment horizontal="center" vertical="center" shrinkToFit="1"/>
    </xf>
    <xf numFmtId="0" fontId="23" fillId="5" borderId="6" xfId="5" applyFont="1" applyFill="1" applyBorder="1" applyAlignment="1">
      <alignment horizontal="center" vertical="center" wrapText="1"/>
    </xf>
    <xf numFmtId="0" fontId="25" fillId="0" borderId="16" xfId="5" applyFont="1" applyBorder="1" applyAlignment="1">
      <alignment horizontal="left" vertical="center"/>
    </xf>
    <xf numFmtId="0" fontId="25" fillId="8" borderId="8" xfId="5" applyFont="1" applyFill="1" applyBorder="1" applyAlignment="1" applyProtection="1">
      <alignment horizontal="center" vertical="center" wrapText="1"/>
      <protection locked="0"/>
    </xf>
    <xf numFmtId="0" fontId="23" fillId="5" borderId="15" xfId="5" applyFont="1" applyFill="1" applyBorder="1" applyAlignment="1">
      <alignment horizontal="center" vertical="center" wrapText="1"/>
    </xf>
    <xf numFmtId="0" fontId="23" fillId="5" borderId="29" xfId="5" applyFont="1" applyFill="1" applyBorder="1" applyAlignment="1">
      <alignment horizontal="center" vertical="center" wrapText="1"/>
    </xf>
    <xf numFmtId="0" fontId="23" fillId="5" borderId="32" xfId="5" applyFont="1" applyFill="1" applyBorder="1" applyAlignment="1">
      <alignment horizontal="center" vertical="center" wrapText="1"/>
    </xf>
    <xf numFmtId="0" fontId="23" fillId="5" borderId="31" xfId="5" applyFont="1" applyFill="1" applyBorder="1" applyAlignment="1">
      <alignment horizontal="center" vertical="center" wrapText="1"/>
    </xf>
    <xf numFmtId="0" fontId="23" fillId="5" borderId="16" xfId="5" applyFont="1" applyFill="1" applyBorder="1" applyAlignment="1">
      <alignment horizontal="center" vertical="center" wrapText="1"/>
    </xf>
    <xf numFmtId="0" fontId="23" fillId="5" borderId="33" xfId="5" applyFont="1" applyFill="1" applyBorder="1" applyAlignment="1">
      <alignment horizontal="center" vertical="center" wrapText="1"/>
    </xf>
    <xf numFmtId="181" fontId="26" fillId="8" borderId="8" xfId="5" applyNumberFormat="1" applyFont="1" applyFill="1" applyBorder="1" applyAlignment="1" applyProtection="1">
      <alignment horizontal="center" vertical="center"/>
      <protection locked="0"/>
    </xf>
    <xf numFmtId="181" fontId="26" fillId="8" borderId="9" xfId="5" applyNumberFormat="1" applyFont="1" applyFill="1" applyBorder="1" applyAlignment="1" applyProtection="1">
      <alignment horizontal="center" vertical="center"/>
      <protection locked="0"/>
    </xf>
    <xf numFmtId="181" fontId="26" fillId="8" borderId="30" xfId="5" applyNumberFormat="1" applyFont="1" applyFill="1" applyBorder="1" applyAlignment="1" applyProtection="1">
      <alignment horizontal="center" vertical="center"/>
      <protection locked="0"/>
    </xf>
    <xf numFmtId="181" fontId="26" fillId="8" borderId="6" xfId="5" applyNumberFormat="1" applyFont="1" applyFill="1" applyBorder="1" applyAlignment="1" applyProtection="1">
      <alignment horizontal="center" vertical="center"/>
      <protection locked="0"/>
    </xf>
    <xf numFmtId="0" fontId="25" fillId="7" borderId="8" xfId="5" applyFont="1" applyFill="1" applyBorder="1" applyAlignment="1">
      <alignment horizontal="center" vertical="center" shrinkToFit="1"/>
    </xf>
    <xf numFmtId="0" fontId="25" fillId="7" borderId="9" xfId="5" applyFont="1" applyFill="1" applyBorder="1" applyAlignment="1">
      <alignment horizontal="center" vertical="center" shrinkToFit="1"/>
    </xf>
    <xf numFmtId="0" fontId="25" fillId="7" borderId="30" xfId="5" applyFont="1" applyFill="1" applyBorder="1" applyAlignment="1">
      <alignment horizontal="center" vertical="center" shrinkToFit="1"/>
    </xf>
    <xf numFmtId="0" fontId="21" fillId="7" borderId="8" xfId="5" applyFill="1" applyBorder="1" applyAlignment="1">
      <alignment horizontal="center" vertical="center" shrinkToFit="1"/>
    </xf>
    <xf numFmtId="0" fontId="21" fillId="7" borderId="9" xfId="5" applyFill="1" applyBorder="1" applyAlignment="1">
      <alignment horizontal="center" vertical="center" shrinkToFit="1"/>
    </xf>
    <xf numFmtId="0" fontId="21" fillId="7" borderId="30" xfId="5" applyFill="1" applyBorder="1" applyAlignment="1">
      <alignment horizontal="center" vertical="center" shrinkToFit="1"/>
    </xf>
    <xf numFmtId="0" fontId="25" fillId="7" borderId="8" xfId="5" applyFont="1" applyFill="1" applyBorder="1" applyAlignment="1">
      <alignment horizontal="center" vertical="center"/>
    </xf>
    <xf numFmtId="0" fontId="25" fillId="7" borderId="9" xfId="5" applyFont="1" applyFill="1" applyBorder="1" applyAlignment="1">
      <alignment horizontal="center" vertical="center"/>
    </xf>
    <xf numFmtId="0" fontId="25" fillId="7" borderId="30" xfId="5" applyFont="1" applyFill="1" applyBorder="1" applyAlignment="1">
      <alignment horizontal="center" vertical="center"/>
    </xf>
    <xf numFmtId="0" fontId="21" fillId="7" borderId="8" xfId="5" applyFill="1" applyBorder="1" applyAlignment="1">
      <alignment horizontal="center" vertical="center"/>
    </xf>
    <xf numFmtId="0" fontId="21" fillId="7" borderId="9" xfId="5" applyFill="1" applyBorder="1" applyAlignment="1">
      <alignment horizontal="center" vertical="center"/>
    </xf>
    <xf numFmtId="0" fontId="21" fillId="7" borderId="30" xfId="5" applyFill="1" applyBorder="1" applyAlignment="1">
      <alignment horizontal="center" vertical="center"/>
    </xf>
    <xf numFmtId="0" fontId="22" fillId="0" borderId="15" xfId="5" applyFont="1" applyBorder="1" applyAlignment="1">
      <alignment horizontal="center" vertical="center" shrinkToFit="1"/>
    </xf>
    <xf numFmtId="0" fontId="22" fillId="0" borderId="29" xfId="5" applyFont="1" applyBorder="1" applyAlignment="1">
      <alignment horizontal="center" vertical="center" shrinkToFit="1"/>
    </xf>
    <xf numFmtId="0" fontId="22" fillId="0" borderId="32" xfId="5" applyFont="1" applyBorder="1" applyAlignment="1">
      <alignment horizontal="center" vertical="center" shrinkToFit="1"/>
    </xf>
    <xf numFmtId="0" fontId="22" fillId="0" borderId="31" xfId="5" applyFont="1" applyBorder="1" applyAlignment="1">
      <alignment horizontal="center" vertical="center" shrinkToFit="1"/>
    </xf>
    <xf numFmtId="0" fontId="22" fillId="0" borderId="16" xfId="5" applyFont="1" applyBorder="1" applyAlignment="1">
      <alignment horizontal="center" vertical="center" shrinkToFit="1"/>
    </xf>
    <xf numFmtId="0" fontId="22" fillId="0" borderId="33" xfId="5" applyFont="1" applyBorder="1" applyAlignment="1">
      <alignment horizontal="center" vertical="center" shrinkToFit="1"/>
    </xf>
    <xf numFmtId="176" fontId="23" fillId="8" borderId="8" xfId="5" applyNumberFormat="1" applyFont="1" applyFill="1" applyBorder="1" applyAlignment="1">
      <alignment horizontal="center" vertical="center"/>
    </xf>
    <xf numFmtId="176" fontId="23" fillId="8" borderId="9" xfId="5" applyNumberFormat="1" applyFont="1" applyFill="1" applyBorder="1" applyAlignment="1">
      <alignment horizontal="center" vertical="center"/>
    </xf>
    <xf numFmtId="176" fontId="23" fillId="8" borderId="30" xfId="5" applyNumberFormat="1" applyFont="1" applyFill="1" applyBorder="1" applyAlignment="1">
      <alignment horizontal="center" vertical="center"/>
    </xf>
    <xf numFmtId="0" fontId="22" fillId="5" borderId="15" xfId="5" applyFont="1" applyFill="1" applyBorder="1" applyAlignment="1">
      <alignment horizontal="center" vertical="center" wrapText="1"/>
    </xf>
    <xf numFmtId="0" fontId="22" fillId="5" borderId="29" xfId="5" applyFont="1" applyFill="1" applyBorder="1" applyAlignment="1">
      <alignment horizontal="center" vertical="center" wrapText="1"/>
    </xf>
    <xf numFmtId="0" fontId="22" fillId="5" borderId="32" xfId="5" applyFont="1" applyFill="1" applyBorder="1" applyAlignment="1">
      <alignment horizontal="center" vertical="center" wrapText="1"/>
    </xf>
    <xf numFmtId="0" fontId="22" fillId="5" borderId="31" xfId="5" applyFont="1" applyFill="1" applyBorder="1" applyAlignment="1">
      <alignment horizontal="center" vertical="center" wrapText="1"/>
    </xf>
    <xf numFmtId="0" fontId="22" fillId="5" borderId="16" xfId="5" applyFont="1" applyFill="1" applyBorder="1" applyAlignment="1">
      <alignment horizontal="center" vertical="center" wrapText="1"/>
    </xf>
    <xf numFmtId="0" fontId="22" fillId="5" borderId="33" xfId="5" applyFont="1" applyFill="1" applyBorder="1" applyAlignment="1">
      <alignment horizontal="center" vertical="center" wrapText="1"/>
    </xf>
    <xf numFmtId="0" fontId="23" fillId="8" borderId="6" xfId="5" applyFont="1" applyFill="1" applyBorder="1" applyAlignment="1">
      <alignment horizontal="center" vertical="center"/>
    </xf>
    <xf numFmtId="0" fontId="23" fillId="8" borderId="8" xfId="5" applyFont="1" applyFill="1" applyBorder="1" applyAlignment="1">
      <alignment horizontal="center" vertical="center"/>
    </xf>
    <xf numFmtId="0" fontId="21" fillId="8" borderId="9" xfId="5" applyFill="1" applyBorder="1" applyAlignment="1">
      <alignment horizontal="center" vertical="center"/>
    </xf>
    <xf numFmtId="0" fontId="21" fillId="8" borderId="6" xfId="5" applyFill="1" applyBorder="1" applyAlignment="1">
      <alignment horizontal="center" vertical="center"/>
    </xf>
    <xf numFmtId="0" fontId="24" fillId="8" borderId="6" xfId="5" applyFont="1" applyFill="1" applyBorder="1" applyAlignment="1">
      <alignment horizontal="center" vertical="center"/>
    </xf>
    <xf numFmtId="38" fontId="21" fillId="8" borderId="8" xfId="3" applyFont="1" applyFill="1" applyBorder="1" applyAlignment="1" applyProtection="1">
      <alignment horizontal="right" vertical="center"/>
    </xf>
    <xf numFmtId="38" fontId="21" fillId="8" borderId="9" xfId="3" applyFont="1" applyFill="1" applyBorder="1" applyAlignment="1" applyProtection="1">
      <alignment horizontal="right" vertical="center"/>
    </xf>
    <xf numFmtId="38" fontId="25" fillId="8" borderId="8" xfId="3" applyFont="1" applyFill="1" applyBorder="1" applyAlignment="1" applyProtection="1">
      <alignment horizontal="right" vertical="center"/>
    </xf>
    <xf numFmtId="38" fontId="25" fillId="8" borderId="9" xfId="3" applyFont="1" applyFill="1" applyBorder="1" applyAlignment="1" applyProtection="1">
      <alignment horizontal="right" vertical="center"/>
    </xf>
    <xf numFmtId="0" fontId="23" fillId="8" borderId="30" xfId="5" applyFont="1" applyFill="1" applyBorder="1" applyAlignment="1">
      <alignment horizontal="center" vertical="center"/>
    </xf>
    <xf numFmtId="0" fontId="24" fillId="8" borderId="8" xfId="5" applyFont="1" applyFill="1" applyBorder="1" applyAlignment="1">
      <alignment horizontal="center" vertical="center"/>
    </xf>
    <xf numFmtId="0" fontId="24" fillId="8" borderId="30" xfId="5" applyFont="1" applyFill="1" applyBorder="1" applyAlignment="1">
      <alignment horizontal="center" vertical="center"/>
    </xf>
    <xf numFmtId="0" fontId="28" fillId="8" borderId="8" xfId="5" applyFont="1" applyFill="1" applyBorder="1" applyAlignment="1">
      <alignment horizontal="center" vertical="center"/>
    </xf>
    <xf numFmtId="0" fontId="28" fillId="8" borderId="9" xfId="5" applyFont="1" applyFill="1" applyBorder="1" applyAlignment="1">
      <alignment horizontal="center" vertical="center"/>
    </xf>
    <xf numFmtId="0" fontId="28" fillId="8" borderId="30" xfId="5" applyFont="1" applyFill="1" applyBorder="1" applyAlignment="1">
      <alignment horizontal="center" vertical="center"/>
    </xf>
    <xf numFmtId="0" fontId="28" fillId="8" borderId="8" xfId="5" applyFont="1" applyFill="1" applyBorder="1" applyAlignment="1">
      <alignment horizontal="center" vertical="center" wrapText="1"/>
    </xf>
    <xf numFmtId="0" fontId="28" fillId="8" borderId="9" xfId="5" applyFont="1" applyFill="1" applyBorder="1" applyAlignment="1">
      <alignment horizontal="center" vertical="center" wrapText="1"/>
    </xf>
    <xf numFmtId="0" fontId="28" fillId="8" borderId="30" xfId="5" applyFont="1" applyFill="1" applyBorder="1" applyAlignment="1">
      <alignment horizontal="center" vertical="center" wrapText="1"/>
    </xf>
    <xf numFmtId="181" fontId="30" fillId="8" borderId="8" xfId="5" applyNumberFormat="1" applyFont="1" applyFill="1" applyBorder="1" applyAlignment="1">
      <alignment horizontal="right" vertical="center" shrinkToFit="1"/>
    </xf>
    <xf numFmtId="181" fontId="30" fillId="8" borderId="9" xfId="5" applyNumberFormat="1" applyFont="1" applyFill="1" applyBorder="1" applyAlignment="1">
      <alignment horizontal="right" vertical="center" shrinkToFit="1"/>
    </xf>
    <xf numFmtId="181" fontId="30" fillId="8" borderId="30" xfId="5" applyNumberFormat="1" applyFont="1" applyFill="1" applyBorder="1" applyAlignment="1">
      <alignment horizontal="right" vertical="center" shrinkToFit="1"/>
    </xf>
    <xf numFmtId="0" fontId="25" fillId="8" borderId="6" xfId="5" applyFont="1" applyFill="1" applyBorder="1" applyAlignment="1">
      <alignment horizontal="center" vertical="center"/>
    </xf>
    <xf numFmtId="0" fontId="25" fillId="8" borderId="8" xfId="5" applyFont="1" applyFill="1" applyBorder="1" applyAlignment="1">
      <alignment horizontal="center" vertical="center"/>
    </xf>
    <xf numFmtId="0" fontId="25" fillId="8" borderId="9" xfId="5" applyFont="1" applyFill="1" applyBorder="1" applyAlignment="1">
      <alignment horizontal="center" vertical="center"/>
    </xf>
    <xf numFmtId="0" fontId="25" fillId="8" borderId="30" xfId="5" applyFont="1" applyFill="1" applyBorder="1" applyAlignment="1">
      <alignment horizontal="center" vertical="center"/>
    </xf>
    <xf numFmtId="181" fontId="25" fillId="8" borderId="8" xfId="5" applyNumberFormat="1" applyFont="1" applyFill="1" applyBorder="1" applyAlignment="1">
      <alignment horizontal="right" vertical="center"/>
    </xf>
    <xf numFmtId="181" fontId="25" fillId="8" borderId="9" xfId="5" applyNumberFormat="1" applyFont="1" applyFill="1" applyBorder="1" applyAlignment="1">
      <alignment horizontal="right" vertical="center"/>
    </xf>
    <xf numFmtId="181" fontId="25" fillId="8" borderId="30" xfId="5" applyNumberFormat="1" applyFont="1" applyFill="1" applyBorder="1" applyAlignment="1">
      <alignment horizontal="right" vertical="center"/>
    </xf>
    <xf numFmtId="181" fontId="26" fillId="8" borderId="8" xfId="5" applyNumberFormat="1" applyFont="1" applyFill="1" applyBorder="1" applyAlignment="1">
      <alignment horizontal="right" vertical="center"/>
    </xf>
    <xf numFmtId="181" fontId="26" fillId="8" borderId="9" xfId="5" applyNumberFormat="1" applyFont="1" applyFill="1" applyBorder="1" applyAlignment="1">
      <alignment horizontal="right" vertical="center"/>
    </xf>
    <xf numFmtId="181" fontId="26" fillId="8" borderId="30" xfId="5" applyNumberFormat="1" applyFont="1" applyFill="1" applyBorder="1" applyAlignment="1">
      <alignment horizontal="right" vertical="center"/>
    </xf>
    <xf numFmtId="181" fontId="26" fillId="8" borderId="6" xfId="5" applyNumberFormat="1" applyFont="1" applyFill="1" applyBorder="1" applyAlignment="1">
      <alignment horizontal="right" vertical="center"/>
    </xf>
    <xf numFmtId="0" fontId="25" fillId="8" borderId="9" xfId="5" applyFont="1" applyFill="1" applyBorder="1" applyAlignment="1" applyProtection="1">
      <alignment horizontal="center" vertical="center" wrapText="1"/>
      <protection locked="0"/>
    </xf>
    <xf numFmtId="0" fontId="25" fillId="8" borderId="30" xfId="5" applyFont="1" applyFill="1" applyBorder="1" applyAlignment="1" applyProtection="1">
      <alignment horizontal="center" vertical="center" wrapText="1"/>
      <protection locked="0"/>
    </xf>
    <xf numFmtId="0" fontId="51" fillId="0" borderId="0" xfId="8" applyFont="1" applyAlignment="1">
      <alignment vertical="center"/>
    </xf>
    <xf numFmtId="180" fontId="21" fillId="0" borderId="8" xfId="5" applyNumberFormat="1" applyBorder="1" applyAlignment="1">
      <alignment vertical="center"/>
    </xf>
    <xf numFmtId="180" fontId="21" fillId="0" borderId="9" xfId="5" applyNumberFormat="1" applyBorder="1" applyAlignment="1">
      <alignment vertical="center"/>
    </xf>
  </cellXfs>
  <cellStyles count="9">
    <cellStyle name="パーセント 2" xfId="6" xr:uid="{00000000-0005-0000-0000-000000000000}"/>
    <cellStyle name="桁区切り" xfId="3" builtinId="6"/>
    <cellStyle name="桁区切り 2" xfId="2" xr:uid="{00000000-0005-0000-0000-000002000000}"/>
    <cellStyle name="桁区切り 3" xfId="7" xr:uid="{00000000-0005-0000-0000-000003000000}"/>
    <cellStyle name="標準" xfId="0" builtinId="0"/>
    <cellStyle name="標準 2" xfId="4" xr:uid="{00000000-0005-0000-0000-000005000000}"/>
    <cellStyle name="標準 3" xfId="5" xr:uid="{00000000-0005-0000-0000-000006000000}"/>
    <cellStyle name="標準 4" xfId="1" xr:uid="{00000000-0005-0000-0000-000007000000}"/>
    <cellStyle name="標準 5" xfId="8" xr:uid="{00000000-0005-0000-0000-000008000000}"/>
  </cellStyles>
  <dxfs count="21">
    <dxf>
      <fill>
        <patternFill>
          <bgColor rgb="FFFF0000"/>
        </patternFill>
      </fill>
    </dxf>
    <dxf>
      <fill>
        <patternFill>
          <bgColor rgb="FFFF00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rgb="FF9C0006"/>
      </font>
      <fill>
        <patternFill>
          <bgColor rgb="FFFFC7CE"/>
        </patternFill>
      </fill>
    </dxf>
  </dxfs>
  <tableStyles count="0" defaultTableStyle="TableStyleMedium2" defaultPivotStyle="PivotStyleLight16"/>
  <colors>
    <mruColors>
      <color rgb="FFFFFF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customXml" Target="../customXml/item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emf"/><Relationship Id="rId6" Type="http://schemas.openxmlformats.org/officeDocument/2006/relationships/image" Target="../media/image6.emf"/><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1</xdr:col>
      <xdr:colOff>53788</xdr:colOff>
      <xdr:row>56</xdr:row>
      <xdr:rowOff>53789</xdr:rowOff>
    </xdr:from>
    <xdr:to>
      <xdr:col>12</xdr:col>
      <xdr:colOff>591668</xdr:colOff>
      <xdr:row>72</xdr:row>
      <xdr:rowOff>142960</xdr:rowOff>
    </xdr:to>
    <xdr:pic>
      <xdr:nvPicPr>
        <xdr:cNvPr id="31" name="図 30">
          <a:extLst>
            <a:ext uri="{FF2B5EF4-FFF2-40B4-BE49-F238E27FC236}">
              <a16:creationId xmlns:a16="http://schemas.microsoft.com/office/drawing/2014/main" id="{00000000-0008-0000-0000-00001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17176" y="13196048"/>
          <a:ext cx="8937810" cy="38184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107577</xdr:colOff>
      <xdr:row>39</xdr:row>
      <xdr:rowOff>132970</xdr:rowOff>
    </xdr:from>
    <xdr:to>
      <xdr:col>11</xdr:col>
      <xdr:colOff>1093695</xdr:colOff>
      <xdr:row>52</xdr:row>
      <xdr:rowOff>22410</xdr:rowOff>
    </xdr:to>
    <xdr:pic>
      <xdr:nvPicPr>
        <xdr:cNvPr id="17" name="図 16">
          <a:extLst>
            <a:ext uri="{FF2B5EF4-FFF2-40B4-BE49-F238E27FC236}">
              <a16:creationId xmlns:a16="http://schemas.microsoft.com/office/drawing/2014/main" id="{00000000-0008-0000-0000-000011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70965" y="9294899"/>
          <a:ext cx="7620001" cy="291951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215349</xdr:colOff>
      <xdr:row>49</xdr:row>
      <xdr:rowOff>50586</xdr:rowOff>
    </xdr:from>
    <xdr:to>
      <xdr:col>6</xdr:col>
      <xdr:colOff>161370</xdr:colOff>
      <xdr:row>50</xdr:row>
      <xdr:rowOff>26894</xdr:rowOff>
    </xdr:to>
    <xdr:sp macro="" textlink="">
      <xdr:nvSpPr>
        <xdr:cNvPr id="14" name="正方形/長方形 13">
          <a:extLst>
            <a:ext uri="{FF2B5EF4-FFF2-40B4-BE49-F238E27FC236}">
              <a16:creationId xmlns:a16="http://schemas.microsoft.com/office/drawing/2014/main" id="{00000000-0008-0000-0000-00000E000000}"/>
            </a:ext>
          </a:extLst>
        </xdr:cNvPr>
        <xdr:cNvSpPr/>
      </xdr:nvSpPr>
      <xdr:spPr>
        <a:xfrm>
          <a:off x="869773" y="11077174"/>
          <a:ext cx="3218138" cy="209391"/>
        </a:xfrm>
        <a:prstGeom prst="rect">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600" b="1">
              <a:solidFill>
                <a:sysClr val="windowText" lastClr="000000"/>
              </a:solidFill>
            </a:rPr>
            <a:t>ⅲ</a:t>
          </a:r>
          <a:endParaRPr kumimoji="1" lang="ja-JP" altLang="en-US" sz="1600" b="1">
            <a:solidFill>
              <a:sysClr val="windowText" lastClr="000000"/>
            </a:solidFill>
          </a:endParaRPr>
        </a:p>
      </xdr:txBody>
    </xdr:sp>
    <xdr:clientData/>
  </xdr:twoCellAnchor>
  <xdr:twoCellAnchor>
    <xdr:from>
      <xdr:col>3</xdr:col>
      <xdr:colOff>152404</xdr:colOff>
      <xdr:row>41</xdr:row>
      <xdr:rowOff>215154</xdr:rowOff>
    </xdr:from>
    <xdr:to>
      <xdr:col>6</xdr:col>
      <xdr:colOff>161369</xdr:colOff>
      <xdr:row>43</xdr:row>
      <xdr:rowOff>26189</xdr:rowOff>
    </xdr:to>
    <xdr:sp macro="" textlink="">
      <xdr:nvSpPr>
        <xdr:cNvPr id="13" name="正方形/長方形 12">
          <a:extLst>
            <a:ext uri="{FF2B5EF4-FFF2-40B4-BE49-F238E27FC236}">
              <a16:creationId xmlns:a16="http://schemas.microsoft.com/office/drawing/2014/main" id="{00000000-0008-0000-0000-00000D000000}"/>
            </a:ext>
          </a:extLst>
        </xdr:cNvPr>
        <xdr:cNvSpPr/>
      </xdr:nvSpPr>
      <xdr:spPr>
        <a:xfrm>
          <a:off x="2115675" y="9377083"/>
          <a:ext cx="1972235" cy="277200"/>
        </a:xfrm>
        <a:prstGeom prst="rect">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600" b="1">
              <a:solidFill>
                <a:sysClr val="windowText" lastClr="000000"/>
              </a:solidFill>
            </a:rPr>
            <a:t>ⅱ</a:t>
          </a:r>
          <a:endParaRPr kumimoji="1" lang="ja-JP" altLang="en-US" sz="1600" b="1">
            <a:solidFill>
              <a:sysClr val="windowText" lastClr="000000"/>
            </a:solidFill>
          </a:endParaRPr>
        </a:p>
      </xdr:txBody>
    </xdr:sp>
    <xdr:clientData/>
  </xdr:twoCellAnchor>
  <xdr:twoCellAnchor>
    <xdr:from>
      <xdr:col>1</xdr:col>
      <xdr:colOff>98616</xdr:colOff>
      <xdr:row>41</xdr:row>
      <xdr:rowOff>215154</xdr:rowOff>
    </xdr:from>
    <xdr:to>
      <xdr:col>3</xdr:col>
      <xdr:colOff>156183</xdr:colOff>
      <xdr:row>43</xdr:row>
      <xdr:rowOff>26189</xdr:rowOff>
    </xdr:to>
    <xdr:sp macro="" textlink="">
      <xdr:nvSpPr>
        <xdr:cNvPr id="12" name="正方形/長方形 11">
          <a:extLst>
            <a:ext uri="{FF2B5EF4-FFF2-40B4-BE49-F238E27FC236}">
              <a16:creationId xmlns:a16="http://schemas.microsoft.com/office/drawing/2014/main" id="{00000000-0008-0000-0000-00000C000000}"/>
            </a:ext>
          </a:extLst>
        </xdr:cNvPr>
        <xdr:cNvSpPr/>
      </xdr:nvSpPr>
      <xdr:spPr>
        <a:xfrm>
          <a:off x="753040" y="9377083"/>
          <a:ext cx="1366414" cy="277200"/>
        </a:xfrm>
        <a:prstGeom prst="rect">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600" b="1">
              <a:solidFill>
                <a:sysClr val="windowText" lastClr="000000"/>
              </a:solidFill>
            </a:rPr>
            <a:t>ⅰ</a:t>
          </a:r>
          <a:endParaRPr kumimoji="1" lang="ja-JP" altLang="en-US" sz="1600" b="1">
            <a:solidFill>
              <a:sysClr val="windowText" lastClr="000000"/>
            </a:solidFill>
          </a:endParaRPr>
        </a:p>
      </xdr:txBody>
    </xdr:sp>
    <xdr:clientData/>
  </xdr:twoCellAnchor>
  <xdr:twoCellAnchor editAs="oneCell">
    <xdr:from>
      <xdr:col>1</xdr:col>
      <xdr:colOff>107577</xdr:colOff>
      <xdr:row>93</xdr:row>
      <xdr:rowOff>141484</xdr:rowOff>
    </xdr:from>
    <xdr:to>
      <xdr:col>21</xdr:col>
      <xdr:colOff>12103</xdr:colOff>
      <xdr:row>95</xdr:row>
      <xdr:rowOff>171673</xdr:rowOff>
    </xdr:to>
    <xdr:pic>
      <xdr:nvPicPr>
        <xdr:cNvPr id="18" name="図 17">
          <a:extLst>
            <a:ext uri="{FF2B5EF4-FFF2-40B4-BE49-F238E27FC236}">
              <a16:creationId xmlns:a16="http://schemas.microsoft.com/office/drawing/2014/main" id="{00000000-0008-0000-0000-00001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62001" y="16313813"/>
          <a:ext cx="14095655" cy="49635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18</xdr:col>
      <xdr:colOff>11989</xdr:colOff>
      <xdr:row>97</xdr:row>
      <xdr:rowOff>14642</xdr:rowOff>
    </xdr:from>
    <xdr:to>
      <xdr:col>18</xdr:col>
      <xdr:colOff>319703</xdr:colOff>
      <xdr:row>98</xdr:row>
      <xdr:rowOff>149263</xdr:rowOff>
    </xdr:to>
    <xdr:sp macro="" textlink="">
      <xdr:nvSpPr>
        <xdr:cNvPr id="19" name="上矢印 18">
          <a:extLst>
            <a:ext uri="{FF2B5EF4-FFF2-40B4-BE49-F238E27FC236}">
              <a16:creationId xmlns:a16="http://schemas.microsoft.com/office/drawing/2014/main" id="{00000000-0008-0000-0000-000013000000}"/>
            </a:ext>
          </a:extLst>
        </xdr:cNvPr>
        <xdr:cNvSpPr/>
      </xdr:nvSpPr>
      <xdr:spPr>
        <a:xfrm>
          <a:off x="12894271" y="17119301"/>
          <a:ext cx="307714" cy="367703"/>
        </a:xfrm>
        <a:prstGeom prst="upArrow">
          <a:avLst/>
        </a:prstGeom>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304798</xdr:colOff>
      <xdr:row>94</xdr:row>
      <xdr:rowOff>98612</xdr:rowOff>
    </xdr:from>
    <xdr:to>
      <xdr:col>21</xdr:col>
      <xdr:colOff>26893</xdr:colOff>
      <xdr:row>95</xdr:row>
      <xdr:rowOff>161365</xdr:rowOff>
    </xdr:to>
    <xdr:sp macro="" textlink="">
      <xdr:nvSpPr>
        <xdr:cNvPr id="20" name="正方形/長方形 19">
          <a:extLst>
            <a:ext uri="{FF2B5EF4-FFF2-40B4-BE49-F238E27FC236}">
              <a16:creationId xmlns:a16="http://schemas.microsoft.com/office/drawing/2014/main" id="{00000000-0008-0000-0000-000014000000}"/>
            </a:ext>
          </a:extLst>
        </xdr:cNvPr>
        <xdr:cNvSpPr/>
      </xdr:nvSpPr>
      <xdr:spPr>
        <a:xfrm>
          <a:off x="11223810" y="16504024"/>
          <a:ext cx="3648636" cy="295835"/>
        </a:xfrm>
        <a:prstGeom prst="rect">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268941</xdr:colOff>
      <xdr:row>94</xdr:row>
      <xdr:rowOff>89647</xdr:rowOff>
    </xdr:from>
    <xdr:to>
      <xdr:col>9</xdr:col>
      <xdr:colOff>519951</xdr:colOff>
      <xdr:row>95</xdr:row>
      <xdr:rowOff>161365</xdr:rowOff>
    </xdr:to>
    <xdr:sp macro="" textlink="">
      <xdr:nvSpPr>
        <xdr:cNvPr id="22" name="正方形/長方形 21">
          <a:extLst>
            <a:ext uri="{FF2B5EF4-FFF2-40B4-BE49-F238E27FC236}">
              <a16:creationId xmlns:a16="http://schemas.microsoft.com/office/drawing/2014/main" id="{00000000-0008-0000-0000-000016000000}"/>
            </a:ext>
          </a:extLst>
        </xdr:cNvPr>
        <xdr:cNvSpPr/>
      </xdr:nvSpPr>
      <xdr:spPr>
        <a:xfrm>
          <a:off x="923365" y="16495059"/>
          <a:ext cx="5486398" cy="304800"/>
        </a:xfrm>
        <a:prstGeom prst="rect">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397471</xdr:colOff>
      <xdr:row>96</xdr:row>
      <xdr:rowOff>68431</xdr:rowOff>
    </xdr:from>
    <xdr:to>
      <xdr:col>5</xdr:col>
      <xdr:colOff>50761</xdr:colOff>
      <xdr:row>97</xdr:row>
      <xdr:rowOff>203051</xdr:rowOff>
    </xdr:to>
    <xdr:sp macro="" textlink="">
      <xdr:nvSpPr>
        <xdr:cNvPr id="23" name="上矢印 22">
          <a:extLst>
            <a:ext uri="{FF2B5EF4-FFF2-40B4-BE49-F238E27FC236}">
              <a16:creationId xmlns:a16="http://schemas.microsoft.com/office/drawing/2014/main" id="{00000000-0008-0000-0000-000017000000}"/>
            </a:ext>
          </a:extLst>
        </xdr:cNvPr>
        <xdr:cNvSpPr/>
      </xdr:nvSpPr>
      <xdr:spPr>
        <a:xfrm>
          <a:off x="3015165" y="16940007"/>
          <a:ext cx="307714" cy="367703"/>
        </a:xfrm>
        <a:prstGeom prst="upArrow">
          <a:avLst/>
        </a:prstGeom>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215349</xdr:colOff>
      <xdr:row>98</xdr:row>
      <xdr:rowOff>23693</xdr:rowOff>
    </xdr:from>
    <xdr:to>
      <xdr:col>8</xdr:col>
      <xdr:colOff>457200</xdr:colOff>
      <xdr:row>100</xdr:row>
      <xdr:rowOff>215154</xdr:rowOff>
    </xdr:to>
    <xdr:sp macro="" textlink="">
      <xdr:nvSpPr>
        <xdr:cNvPr id="24" name="正方形/長方形 23">
          <a:extLst>
            <a:ext uri="{FF2B5EF4-FFF2-40B4-BE49-F238E27FC236}">
              <a16:creationId xmlns:a16="http://schemas.microsoft.com/office/drawing/2014/main" id="{00000000-0008-0000-0000-000018000000}"/>
            </a:ext>
          </a:extLst>
        </xdr:cNvPr>
        <xdr:cNvSpPr/>
      </xdr:nvSpPr>
      <xdr:spPr>
        <a:xfrm>
          <a:off x="869773" y="17361434"/>
          <a:ext cx="4822815" cy="657626"/>
        </a:xfrm>
        <a:prstGeom prst="rect">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050" b="0">
              <a:solidFill>
                <a:sysClr val="windowText" lastClr="000000"/>
              </a:solidFill>
            </a:rPr>
            <a:t>大項目選択後にモード種別、補助メニュー、詳細費目を変更すると</a:t>
          </a:r>
          <a:endParaRPr kumimoji="1" lang="en-US" altLang="ja-JP" sz="1050" b="0">
            <a:solidFill>
              <a:sysClr val="windowText" lastClr="000000"/>
            </a:solidFill>
          </a:endParaRPr>
        </a:p>
        <a:p>
          <a:pPr algn="ctr"/>
          <a:r>
            <a:rPr kumimoji="1" lang="ja-JP" altLang="en-US" sz="1050" b="0">
              <a:solidFill>
                <a:sysClr val="windowText" lastClr="000000"/>
              </a:solidFill>
            </a:rPr>
            <a:t>通常は選択不可の大項目が選択された状態になることがございます</a:t>
          </a:r>
        </a:p>
      </xdr:txBody>
    </xdr:sp>
    <xdr:clientData/>
  </xdr:twoCellAnchor>
  <xdr:twoCellAnchor editAs="oneCell">
    <xdr:from>
      <xdr:col>1</xdr:col>
      <xdr:colOff>107577</xdr:colOff>
      <xdr:row>10</xdr:row>
      <xdr:rowOff>1</xdr:rowOff>
    </xdr:from>
    <xdr:to>
      <xdr:col>14</xdr:col>
      <xdr:colOff>555813</xdr:colOff>
      <xdr:row>13</xdr:row>
      <xdr:rowOff>54516</xdr:rowOff>
    </xdr:to>
    <xdr:pic>
      <xdr:nvPicPr>
        <xdr:cNvPr id="3" name="図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762001" y="2366683"/>
          <a:ext cx="10058400" cy="753762"/>
        </a:xfrm>
        <a:prstGeom prst="rect">
          <a:avLst/>
        </a:prstGeom>
      </xdr:spPr>
    </xdr:pic>
    <xdr:clientData/>
  </xdr:twoCellAnchor>
  <xdr:twoCellAnchor>
    <xdr:from>
      <xdr:col>4</xdr:col>
      <xdr:colOff>533397</xdr:colOff>
      <xdr:row>13</xdr:row>
      <xdr:rowOff>141941</xdr:rowOff>
    </xdr:from>
    <xdr:to>
      <xdr:col>5</xdr:col>
      <xdr:colOff>202823</xdr:colOff>
      <xdr:row>14</xdr:row>
      <xdr:rowOff>185120</xdr:rowOff>
    </xdr:to>
    <xdr:sp macro="" textlink="">
      <xdr:nvSpPr>
        <xdr:cNvPr id="5" name="上矢印 4">
          <a:extLst>
            <a:ext uri="{FF2B5EF4-FFF2-40B4-BE49-F238E27FC236}">
              <a16:creationId xmlns:a16="http://schemas.microsoft.com/office/drawing/2014/main" id="{00000000-0008-0000-0000-000005000000}"/>
            </a:ext>
          </a:extLst>
        </xdr:cNvPr>
        <xdr:cNvSpPr/>
      </xdr:nvSpPr>
      <xdr:spPr>
        <a:xfrm>
          <a:off x="3151091" y="3207870"/>
          <a:ext cx="323850" cy="276262"/>
        </a:xfrm>
        <a:prstGeom prst="upArrow">
          <a:avLst/>
        </a:prstGeom>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469897</xdr:colOff>
      <xdr:row>12</xdr:row>
      <xdr:rowOff>97491</xdr:rowOff>
    </xdr:from>
    <xdr:to>
      <xdr:col>5</xdr:col>
      <xdr:colOff>266323</xdr:colOff>
      <xdr:row>13</xdr:row>
      <xdr:rowOff>103841</xdr:rowOff>
    </xdr:to>
    <xdr:sp macro="" textlink="">
      <xdr:nvSpPr>
        <xdr:cNvPr id="6" name="正方形/長方形 5">
          <a:extLst>
            <a:ext uri="{FF2B5EF4-FFF2-40B4-BE49-F238E27FC236}">
              <a16:creationId xmlns:a16="http://schemas.microsoft.com/office/drawing/2014/main" id="{00000000-0008-0000-0000-000006000000}"/>
            </a:ext>
          </a:extLst>
        </xdr:cNvPr>
        <xdr:cNvSpPr/>
      </xdr:nvSpPr>
      <xdr:spPr>
        <a:xfrm>
          <a:off x="3087591" y="2930338"/>
          <a:ext cx="450850" cy="239432"/>
        </a:xfrm>
        <a:prstGeom prst="rect">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1</xdr:col>
      <xdr:colOff>107577</xdr:colOff>
      <xdr:row>29</xdr:row>
      <xdr:rowOff>143436</xdr:rowOff>
    </xdr:from>
    <xdr:to>
      <xdr:col>14</xdr:col>
      <xdr:colOff>555813</xdr:colOff>
      <xdr:row>32</xdr:row>
      <xdr:rowOff>185849</xdr:rowOff>
    </xdr:to>
    <xdr:pic>
      <xdr:nvPicPr>
        <xdr:cNvPr id="4" name="図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762001" y="6956612"/>
          <a:ext cx="10058400" cy="741661"/>
        </a:xfrm>
        <a:prstGeom prst="rect">
          <a:avLst/>
        </a:prstGeom>
      </xdr:spPr>
    </xdr:pic>
    <xdr:clientData/>
  </xdr:twoCellAnchor>
  <xdr:twoCellAnchor>
    <xdr:from>
      <xdr:col>9</xdr:col>
      <xdr:colOff>171318</xdr:colOff>
      <xdr:row>33</xdr:row>
      <xdr:rowOff>79260</xdr:rowOff>
    </xdr:from>
    <xdr:to>
      <xdr:col>9</xdr:col>
      <xdr:colOff>570472</xdr:colOff>
      <xdr:row>34</xdr:row>
      <xdr:rowOff>207531</xdr:rowOff>
    </xdr:to>
    <xdr:sp macro="" textlink="">
      <xdr:nvSpPr>
        <xdr:cNvPr id="7" name="上矢印 6">
          <a:extLst>
            <a:ext uri="{FF2B5EF4-FFF2-40B4-BE49-F238E27FC236}">
              <a16:creationId xmlns:a16="http://schemas.microsoft.com/office/drawing/2014/main" id="{00000000-0008-0000-0000-000007000000}"/>
            </a:ext>
          </a:extLst>
        </xdr:cNvPr>
        <xdr:cNvSpPr/>
      </xdr:nvSpPr>
      <xdr:spPr>
        <a:xfrm>
          <a:off x="6061130" y="7824766"/>
          <a:ext cx="399154" cy="361353"/>
        </a:xfrm>
        <a:prstGeom prst="upArrow">
          <a:avLst>
            <a:gd name="adj1" fmla="val 50000"/>
            <a:gd name="adj2" fmla="val 38770"/>
          </a:avLst>
        </a:prstGeom>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159086</xdr:colOff>
      <xdr:row>32</xdr:row>
      <xdr:rowOff>38549</xdr:rowOff>
    </xdr:from>
    <xdr:to>
      <xdr:col>12</xdr:col>
      <xdr:colOff>134470</xdr:colOff>
      <xdr:row>32</xdr:row>
      <xdr:rowOff>224117</xdr:rowOff>
    </xdr:to>
    <xdr:sp macro="" textlink="">
      <xdr:nvSpPr>
        <xdr:cNvPr id="8" name="正方形/長方形 7">
          <a:extLst>
            <a:ext uri="{FF2B5EF4-FFF2-40B4-BE49-F238E27FC236}">
              <a16:creationId xmlns:a16="http://schemas.microsoft.com/office/drawing/2014/main" id="{00000000-0008-0000-0000-000008000000}"/>
            </a:ext>
          </a:extLst>
        </xdr:cNvPr>
        <xdr:cNvSpPr/>
      </xdr:nvSpPr>
      <xdr:spPr>
        <a:xfrm>
          <a:off x="3431204" y="7550973"/>
          <a:ext cx="5659007" cy="185568"/>
        </a:xfrm>
        <a:prstGeom prst="rect">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1</xdr:col>
      <xdr:colOff>107578</xdr:colOff>
      <xdr:row>19</xdr:row>
      <xdr:rowOff>3</xdr:rowOff>
    </xdr:from>
    <xdr:to>
      <xdr:col>14</xdr:col>
      <xdr:colOff>493060</xdr:colOff>
      <xdr:row>21</xdr:row>
      <xdr:rowOff>185819</xdr:rowOff>
    </xdr:to>
    <xdr:pic>
      <xdr:nvPicPr>
        <xdr:cNvPr id="21" name="図 20">
          <a:extLst>
            <a:ext uri="{FF2B5EF4-FFF2-40B4-BE49-F238E27FC236}">
              <a16:creationId xmlns:a16="http://schemas.microsoft.com/office/drawing/2014/main" id="{00000000-0008-0000-0000-000015000000}"/>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762002" y="4464427"/>
          <a:ext cx="9995646" cy="65198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13</xdr:col>
      <xdr:colOff>535863</xdr:colOff>
      <xdr:row>22</xdr:row>
      <xdr:rowOff>41533</xdr:rowOff>
    </xdr:from>
    <xdr:to>
      <xdr:col>14</xdr:col>
      <xdr:colOff>189154</xdr:colOff>
      <xdr:row>23</xdr:row>
      <xdr:rowOff>176154</xdr:rowOff>
    </xdr:to>
    <xdr:sp macro="" textlink="">
      <xdr:nvSpPr>
        <xdr:cNvPr id="10" name="上矢印 9">
          <a:extLst>
            <a:ext uri="{FF2B5EF4-FFF2-40B4-BE49-F238E27FC236}">
              <a16:creationId xmlns:a16="http://schemas.microsoft.com/office/drawing/2014/main" id="{00000000-0008-0000-0000-00000A000000}"/>
            </a:ext>
          </a:extLst>
        </xdr:cNvPr>
        <xdr:cNvSpPr/>
      </xdr:nvSpPr>
      <xdr:spPr>
        <a:xfrm>
          <a:off x="10146028" y="5205204"/>
          <a:ext cx="307714" cy="367703"/>
        </a:xfrm>
        <a:prstGeom prst="upArrow">
          <a:avLst/>
        </a:prstGeom>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13</xdr:col>
      <xdr:colOff>277906</xdr:colOff>
      <xdr:row>18</xdr:row>
      <xdr:rowOff>228377</xdr:rowOff>
    </xdr:from>
    <xdr:to>
      <xdr:col>14</xdr:col>
      <xdr:colOff>476024</xdr:colOff>
      <xdr:row>21</xdr:row>
      <xdr:rowOff>206190</xdr:rowOff>
    </xdr:to>
    <xdr:sp macro="" textlink="">
      <xdr:nvSpPr>
        <xdr:cNvPr id="9" name="正方形/長方形 8">
          <a:extLst>
            <a:ext uri="{FF2B5EF4-FFF2-40B4-BE49-F238E27FC236}">
              <a16:creationId xmlns:a16="http://schemas.microsoft.com/office/drawing/2014/main" id="{00000000-0008-0000-0000-000009000000}"/>
            </a:ext>
          </a:extLst>
        </xdr:cNvPr>
        <xdr:cNvSpPr/>
      </xdr:nvSpPr>
      <xdr:spPr>
        <a:xfrm>
          <a:off x="9888071" y="4459718"/>
          <a:ext cx="852541" cy="677060"/>
        </a:xfrm>
        <a:prstGeom prst="rect">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11</xdr:col>
      <xdr:colOff>1533163</xdr:colOff>
      <xdr:row>59</xdr:row>
      <xdr:rowOff>0</xdr:rowOff>
    </xdr:from>
    <xdr:to>
      <xdr:col>12</xdr:col>
      <xdr:colOff>582708</xdr:colOff>
      <xdr:row>59</xdr:row>
      <xdr:rowOff>161367</xdr:rowOff>
    </xdr:to>
    <xdr:sp macro="" textlink="">
      <xdr:nvSpPr>
        <xdr:cNvPr id="26" name="正方形/長方形 25">
          <a:extLst>
            <a:ext uri="{FF2B5EF4-FFF2-40B4-BE49-F238E27FC236}">
              <a16:creationId xmlns:a16="http://schemas.microsoft.com/office/drawing/2014/main" id="{00000000-0008-0000-0000-00001A000000}"/>
            </a:ext>
          </a:extLst>
        </xdr:cNvPr>
        <xdr:cNvSpPr/>
      </xdr:nvSpPr>
      <xdr:spPr>
        <a:xfrm>
          <a:off x="8830434" y="13841506"/>
          <a:ext cx="815592" cy="161367"/>
        </a:xfrm>
        <a:prstGeom prst="rect">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endParaRPr kumimoji="1" lang="ja-JP" altLang="en-US" sz="1600" b="1">
            <a:solidFill>
              <a:sysClr val="windowText" lastClr="000000"/>
            </a:solidFill>
          </a:endParaRPr>
        </a:p>
      </xdr:txBody>
    </xdr:sp>
    <xdr:clientData/>
  </xdr:twoCellAnchor>
  <xdr:twoCellAnchor>
    <xdr:from>
      <xdr:col>6</xdr:col>
      <xdr:colOff>260173</xdr:colOff>
      <xdr:row>71</xdr:row>
      <xdr:rowOff>170335</xdr:rowOff>
    </xdr:from>
    <xdr:to>
      <xdr:col>7</xdr:col>
      <xdr:colOff>412376</xdr:colOff>
      <xdr:row>72</xdr:row>
      <xdr:rowOff>134476</xdr:rowOff>
    </xdr:to>
    <xdr:sp macro="" textlink="">
      <xdr:nvSpPr>
        <xdr:cNvPr id="27" name="正方形/長方形 26">
          <a:extLst>
            <a:ext uri="{FF2B5EF4-FFF2-40B4-BE49-F238E27FC236}">
              <a16:creationId xmlns:a16="http://schemas.microsoft.com/office/drawing/2014/main" id="{00000000-0008-0000-0000-00001B000000}"/>
            </a:ext>
          </a:extLst>
        </xdr:cNvPr>
        <xdr:cNvSpPr/>
      </xdr:nvSpPr>
      <xdr:spPr>
        <a:xfrm>
          <a:off x="4240502" y="16808829"/>
          <a:ext cx="815592" cy="197223"/>
        </a:xfrm>
        <a:prstGeom prst="rect">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endParaRPr kumimoji="1" lang="ja-JP" altLang="en-US" sz="1600" b="1">
            <a:solidFill>
              <a:sysClr val="windowText" lastClr="000000"/>
            </a:solidFill>
          </a:endParaRPr>
        </a:p>
      </xdr:txBody>
    </xdr:sp>
    <xdr:clientData/>
  </xdr:twoCellAnchor>
  <xdr:twoCellAnchor>
    <xdr:from>
      <xdr:col>7</xdr:col>
      <xdr:colOff>4580</xdr:colOff>
      <xdr:row>59</xdr:row>
      <xdr:rowOff>161367</xdr:rowOff>
    </xdr:from>
    <xdr:to>
      <xdr:col>12</xdr:col>
      <xdr:colOff>174912</xdr:colOff>
      <xdr:row>71</xdr:row>
      <xdr:rowOff>170335</xdr:rowOff>
    </xdr:to>
    <xdr:cxnSp macro="">
      <xdr:nvCxnSpPr>
        <xdr:cNvPr id="11" name="カギ線コネクタ 10">
          <a:extLst>
            <a:ext uri="{FF2B5EF4-FFF2-40B4-BE49-F238E27FC236}">
              <a16:creationId xmlns:a16="http://schemas.microsoft.com/office/drawing/2014/main" id="{00000000-0008-0000-0000-00000B000000}"/>
            </a:ext>
          </a:extLst>
        </xdr:cNvPr>
        <xdr:cNvCxnSpPr>
          <a:stCxn id="26" idx="2"/>
          <a:endCxn id="27" idx="0"/>
        </xdr:cNvCxnSpPr>
      </xdr:nvCxnSpPr>
      <xdr:spPr>
        <a:xfrm rot="5400000">
          <a:off x="5540286" y="13110885"/>
          <a:ext cx="2805956" cy="4589932"/>
        </a:xfrm>
        <a:prstGeom prst="bentConnector3">
          <a:avLst>
            <a:gd name="adj1" fmla="val 50000"/>
          </a:avLst>
        </a:prstGeom>
        <a:ln w="28575">
          <a:solidFill>
            <a:srgbClr val="FF0000"/>
          </a:solidFill>
          <a:headEnd type="triangle"/>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260174</xdr:colOff>
      <xdr:row>63</xdr:row>
      <xdr:rowOff>107576</xdr:rowOff>
    </xdr:from>
    <xdr:to>
      <xdr:col>11</xdr:col>
      <xdr:colOff>672353</xdr:colOff>
      <xdr:row>64</xdr:row>
      <xdr:rowOff>98610</xdr:rowOff>
    </xdr:to>
    <xdr:sp macro="" textlink="">
      <xdr:nvSpPr>
        <xdr:cNvPr id="28" name="正方形/長方形 27">
          <a:extLst>
            <a:ext uri="{FF2B5EF4-FFF2-40B4-BE49-F238E27FC236}">
              <a16:creationId xmlns:a16="http://schemas.microsoft.com/office/drawing/2014/main" id="{00000000-0008-0000-0000-00001C000000}"/>
            </a:ext>
          </a:extLst>
        </xdr:cNvPr>
        <xdr:cNvSpPr/>
      </xdr:nvSpPr>
      <xdr:spPr>
        <a:xfrm>
          <a:off x="5495562" y="14881411"/>
          <a:ext cx="2375450" cy="224117"/>
        </a:xfrm>
        <a:prstGeom prst="rect">
          <a:avLst/>
        </a:prstGeom>
        <a:solidFill>
          <a:srgbClr val="FFFFFF"/>
        </a:solid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000" b="0">
              <a:solidFill>
                <a:sysClr val="windowText" lastClr="000000"/>
              </a:solidFill>
            </a:rPr>
            <a:t>合計額を一致させる必要があります</a:t>
          </a:r>
        </a:p>
      </xdr:txBody>
    </xdr:sp>
    <xdr:clientData/>
  </xdr:twoCellAnchor>
  <xdr:twoCellAnchor>
    <xdr:from>
      <xdr:col>8</xdr:col>
      <xdr:colOff>457398</xdr:colOff>
      <xdr:row>70</xdr:row>
      <xdr:rowOff>53789</xdr:rowOff>
    </xdr:from>
    <xdr:to>
      <xdr:col>11</xdr:col>
      <xdr:colOff>815789</xdr:colOff>
      <xdr:row>72</xdr:row>
      <xdr:rowOff>116545</xdr:rowOff>
    </xdr:to>
    <xdr:sp macro="" textlink="">
      <xdr:nvSpPr>
        <xdr:cNvPr id="29" name="正方形/長方形 28">
          <a:extLst>
            <a:ext uri="{FF2B5EF4-FFF2-40B4-BE49-F238E27FC236}">
              <a16:creationId xmlns:a16="http://schemas.microsoft.com/office/drawing/2014/main" id="{00000000-0008-0000-0000-00001D000000}"/>
            </a:ext>
          </a:extLst>
        </xdr:cNvPr>
        <xdr:cNvSpPr/>
      </xdr:nvSpPr>
      <xdr:spPr>
        <a:xfrm>
          <a:off x="5764504" y="16459201"/>
          <a:ext cx="2348556" cy="528920"/>
        </a:xfrm>
        <a:prstGeom prst="rect">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kumimoji="1" lang="ja-JP" altLang="en-US" sz="900" b="0">
              <a:solidFill>
                <a:sysClr val="windowText" lastClr="000000"/>
              </a:solidFill>
            </a:rPr>
            <a:t>合計額が異なるとエラーが表示されます</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9</xdr:col>
      <xdr:colOff>227478</xdr:colOff>
      <xdr:row>6</xdr:row>
      <xdr:rowOff>207309</xdr:rowOff>
    </xdr:from>
    <xdr:to>
      <xdr:col>13</xdr:col>
      <xdr:colOff>984996</xdr:colOff>
      <xdr:row>9</xdr:row>
      <xdr:rowOff>19857</xdr:rowOff>
    </xdr:to>
    <xdr:sp macro="" textlink="">
      <xdr:nvSpPr>
        <xdr:cNvPr id="2" name="四角形吹き出し 1">
          <a:extLst>
            <a:ext uri="{FF2B5EF4-FFF2-40B4-BE49-F238E27FC236}">
              <a16:creationId xmlns:a16="http://schemas.microsoft.com/office/drawing/2014/main" id="{00000000-0008-0000-0300-000002000000}"/>
            </a:ext>
          </a:extLst>
        </xdr:cNvPr>
        <xdr:cNvSpPr/>
      </xdr:nvSpPr>
      <xdr:spPr>
        <a:xfrm>
          <a:off x="9447678" y="1645584"/>
          <a:ext cx="5558118" cy="612648"/>
        </a:xfrm>
        <a:prstGeom prst="wedgeRectCallout">
          <a:avLst>
            <a:gd name="adj1" fmla="val -26079"/>
            <a:gd name="adj2" fmla="val -151138"/>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t"/>
        <a:lstStyle/>
        <a:p>
          <a:pPr algn="l"/>
          <a:r>
            <a:rPr kumimoji="1" lang="ja-JP" altLang="en-US" sz="1100" b="1"/>
            <a:t>補助事業者名のご入力をお願いいたします</a:t>
          </a:r>
          <a:endParaRPr kumimoji="1" lang="en-US" altLang="ja-JP" sz="1100" b="1"/>
        </a:p>
        <a:p>
          <a:pPr algn="l"/>
          <a:r>
            <a:rPr kumimoji="1" lang="en-US" altLang="ja-JP" sz="1100" b="1"/>
            <a:t>※</a:t>
          </a:r>
          <a:r>
            <a:rPr kumimoji="1" lang="ja-JP" altLang="en-US" sz="1100" b="1"/>
            <a:t>システム上の参加事業者名と一致しているかご確認ください</a:t>
          </a:r>
        </a:p>
      </xdr:txBody>
    </xdr:sp>
    <xdr:clientData/>
  </xdr:twoCellAnchor>
  <xdr:twoCellAnchor>
    <xdr:from>
      <xdr:col>2</xdr:col>
      <xdr:colOff>685800</xdr:colOff>
      <xdr:row>2</xdr:row>
      <xdr:rowOff>200025</xdr:rowOff>
    </xdr:from>
    <xdr:to>
      <xdr:col>6</xdr:col>
      <xdr:colOff>286870</xdr:colOff>
      <xdr:row>5</xdr:row>
      <xdr:rowOff>126873</xdr:rowOff>
    </xdr:to>
    <xdr:sp macro="" textlink="">
      <xdr:nvSpPr>
        <xdr:cNvPr id="3" name="四角形吹き出し 2">
          <a:extLst>
            <a:ext uri="{FF2B5EF4-FFF2-40B4-BE49-F238E27FC236}">
              <a16:creationId xmlns:a16="http://schemas.microsoft.com/office/drawing/2014/main" id="{00000000-0008-0000-0300-000003000000}"/>
            </a:ext>
          </a:extLst>
        </xdr:cNvPr>
        <xdr:cNvSpPr/>
      </xdr:nvSpPr>
      <xdr:spPr>
        <a:xfrm>
          <a:off x="1047750" y="695325"/>
          <a:ext cx="4858870" cy="612648"/>
        </a:xfrm>
        <a:prstGeom prst="wedgeRectCallout">
          <a:avLst>
            <a:gd name="adj1" fmla="val 36960"/>
            <a:gd name="adj2" fmla="val 80059"/>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t"/>
        <a:lstStyle/>
        <a:p>
          <a:pPr algn="l"/>
          <a:r>
            <a:rPr kumimoji="1" lang="ja-JP" altLang="en-US" sz="1100" b="1"/>
            <a:t>補助上限額または補助金合計額</a:t>
          </a:r>
          <a:r>
            <a:rPr kumimoji="1" lang="en-US" altLang="ja-JP" sz="1100" b="1"/>
            <a:t>(</a:t>
          </a:r>
          <a:r>
            <a:rPr kumimoji="1" lang="ja-JP" altLang="en-US" sz="1100" b="1"/>
            <a:t>合計</a:t>
          </a:r>
          <a:r>
            <a:rPr kumimoji="1" lang="en-US" altLang="ja-JP" sz="1100" b="1"/>
            <a:t>)</a:t>
          </a:r>
          <a:r>
            <a:rPr kumimoji="1" lang="ja-JP" altLang="en-US" sz="1100" b="1"/>
            <a:t>いずれか低い金額が反映されます</a:t>
          </a:r>
          <a:endParaRPr kumimoji="1" lang="en-US" altLang="ja-JP" sz="1100" b="1"/>
        </a:p>
        <a:p>
          <a:pPr algn="l"/>
          <a:r>
            <a:rPr kumimoji="1" lang="en-US" altLang="ja-JP" sz="1100" b="1"/>
            <a:t>※</a:t>
          </a:r>
          <a:r>
            <a:rPr kumimoji="1" lang="ja-JP" altLang="en-US" sz="1100" b="1"/>
            <a:t>申請システムの「補助金申請見込み額」にご入力ください</a:t>
          </a:r>
        </a:p>
      </xdr:txBody>
    </xdr:sp>
    <xdr:clientData/>
  </xdr:twoCellAnchor>
  <xdr:twoCellAnchor>
    <xdr:from>
      <xdr:col>8</xdr:col>
      <xdr:colOff>10084</xdr:colOff>
      <xdr:row>20</xdr:row>
      <xdr:rowOff>37203</xdr:rowOff>
    </xdr:from>
    <xdr:to>
      <xdr:col>13</xdr:col>
      <xdr:colOff>3619499</xdr:colOff>
      <xdr:row>22</xdr:row>
      <xdr:rowOff>200271</xdr:rowOff>
    </xdr:to>
    <xdr:sp macro="" textlink="">
      <xdr:nvSpPr>
        <xdr:cNvPr id="4" name="四角形吹き出し 3">
          <a:extLst>
            <a:ext uri="{FF2B5EF4-FFF2-40B4-BE49-F238E27FC236}">
              <a16:creationId xmlns:a16="http://schemas.microsoft.com/office/drawing/2014/main" id="{00000000-0008-0000-0300-000004000000}"/>
            </a:ext>
          </a:extLst>
        </xdr:cNvPr>
        <xdr:cNvSpPr/>
      </xdr:nvSpPr>
      <xdr:spPr>
        <a:xfrm>
          <a:off x="8030134" y="5352153"/>
          <a:ext cx="9610165" cy="620268"/>
        </a:xfrm>
        <a:prstGeom prst="wedgeRectCallout">
          <a:avLst>
            <a:gd name="adj1" fmla="val -58665"/>
            <a:gd name="adj2" fmla="val -169926"/>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t"/>
        <a:lstStyle/>
        <a:p>
          <a:pPr algn="l"/>
          <a:r>
            <a:rPr kumimoji="1" lang="ja-JP" altLang="en-US" sz="1100" b="1"/>
            <a:t>（</a:t>
          </a:r>
          <a:r>
            <a:rPr kumimoji="1" lang="en-US" altLang="ja-JP" sz="1100" b="1"/>
            <a:t>※</a:t>
          </a:r>
          <a:r>
            <a:rPr kumimoji="1" lang="ja-JP" altLang="en-US" sz="1100" b="1"/>
            <a:t>）が付されている詳細費目については</a:t>
          </a:r>
          <a:r>
            <a:rPr kumimoji="1" lang="en-US" altLang="ja-JP" sz="1100" b="1"/>
            <a:t>100</a:t>
          </a:r>
          <a:r>
            <a:rPr kumimoji="1" lang="ja-JP" altLang="en-US" sz="1100" b="1"/>
            <a:t>万円以下の金額は全額補助、</a:t>
          </a:r>
          <a:r>
            <a:rPr kumimoji="1" lang="en-US" altLang="ja-JP" sz="1100" b="1"/>
            <a:t>100</a:t>
          </a:r>
          <a:r>
            <a:rPr kumimoji="1" lang="ja-JP" altLang="en-US" sz="1100" b="1"/>
            <a:t>万円を超える金額については</a:t>
          </a:r>
          <a:r>
            <a:rPr kumimoji="1" lang="en-US" altLang="ja-JP" sz="1100" b="1"/>
            <a:t>1/2</a:t>
          </a:r>
          <a:r>
            <a:rPr kumimoji="1" lang="ja-JP" altLang="en-US" sz="1100" b="1"/>
            <a:t>補助となります。</a:t>
          </a:r>
          <a:endParaRPr kumimoji="1" lang="en-US" altLang="ja-JP" sz="1100" b="1"/>
        </a:p>
        <a:p>
          <a:pPr algn="l"/>
          <a:r>
            <a:rPr kumimoji="1" lang="ja-JP" altLang="en-US" sz="1100" b="1"/>
            <a:t>例）補助対象経費が</a:t>
          </a:r>
          <a:r>
            <a:rPr kumimoji="1" lang="en-US" altLang="ja-JP" sz="1100" b="1"/>
            <a:t>500</a:t>
          </a:r>
          <a:r>
            <a:rPr kumimoji="1" lang="ja-JP" altLang="en-US" sz="1100" b="1"/>
            <a:t>万円の場合、</a:t>
          </a:r>
          <a:r>
            <a:rPr kumimoji="1" lang="en-US" altLang="ja-JP" sz="1100" b="1"/>
            <a:t>100</a:t>
          </a:r>
          <a:r>
            <a:rPr kumimoji="1" lang="ja-JP" altLang="en-US" sz="1100" b="1"/>
            <a:t>万円</a:t>
          </a:r>
          <a:r>
            <a:rPr kumimoji="1" lang="en-US" altLang="ja-JP" sz="1100" b="1"/>
            <a:t>+(100</a:t>
          </a:r>
          <a:r>
            <a:rPr kumimoji="1" lang="ja-JP" altLang="en-US" sz="1100" b="1"/>
            <a:t>万円を除く</a:t>
          </a:r>
          <a:r>
            <a:rPr kumimoji="1" lang="en-US" altLang="ja-JP" sz="1100" b="1"/>
            <a:t>)400</a:t>
          </a:r>
          <a:r>
            <a:rPr kumimoji="1" lang="ja-JP" altLang="en-US" sz="1100" b="1"/>
            <a:t>万円</a:t>
          </a:r>
          <a:r>
            <a:rPr kumimoji="1" lang="en-US" altLang="ja-JP" sz="1100" b="1"/>
            <a:t>/2</a:t>
          </a:r>
          <a:r>
            <a:rPr kumimoji="1" lang="ja-JP" altLang="en-US" sz="1100" b="1"/>
            <a:t>＝</a:t>
          </a:r>
          <a:r>
            <a:rPr kumimoji="1" lang="en-US" altLang="ja-JP" sz="1100" b="1"/>
            <a:t>300</a:t>
          </a:r>
          <a:r>
            <a:rPr kumimoji="1" lang="ja-JP" altLang="en-US" sz="1100" b="1"/>
            <a:t>万円が補助額となります。</a:t>
          </a:r>
        </a:p>
      </xdr:txBody>
    </xdr:sp>
    <xdr:clientData/>
  </xdr:twoCellAnchor>
  <xdr:twoCellAnchor>
    <xdr:from>
      <xdr:col>6</xdr:col>
      <xdr:colOff>972109</xdr:colOff>
      <xdr:row>43</xdr:row>
      <xdr:rowOff>227703</xdr:rowOff>
    </xdr:from>
    <xdr:to>
      <xdr:col>13</xdr:col>
      <xdr:colOff>2181224</xdr:colOff>
      <xdr:row>45</xdr:row>
      <xdr:rowOff>104775</xdr:rowOff>
    </xdr:to>
    <xdr:sp macro="" textlink="">
      <xdr:nvSpPr>
        <xdr:cNvPr id="5" name="四角形吹き出し 4">
          <a:extLst>
            <a:ext uri="{FF2B5EF4-FFF2-40B4-BE49-F238E27FC236}">
              <a16:creationId xmlns:a16="http://schemas.microsoft.com/office/drawing/2014/main" id="{00000000-0008-0000-0300-000005000000}"/>
            </a:ext>
          </a:extLst>
        </xdr:cNvPr>
        <xdr:cNvSpPr/>
      </xdr:nvSpPr>
      <xdr:spPr>
        <a:xfrm>
          <a:off x="6591859" y="12191103"/>
          <a:ext cx="9610165" cy="334272"/>
        </a:xfrm>
        <a:prstGeom prst="wedgeRectCallout">
          <a:avLst>
            <a:gd name="adj1" fmla="val -66099"/>
            <a:gd name="adj2" fmla="val -343744"/>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t"/>
        <a:lstStyle/>
        <a:p>
          <a:pPr algn="l"/>
          <a:r>
            <a:rPr kumimoji="1" lang="ja-JP" altLang="en-US" sz="1100" b="1"/>
            <a:t>詳細費目に</a:t>
          </a:r>
          <a:r>
            <a:rPr kumimoji="1" lang="en-US" altLang="ja-JP" sz="1100" b="1"/>
            <a:t>EV</a:t>
          </a:r>
          <a:r>
            <a:rPr kumimoji="1" lang="ja-JP" altLang="en-US" sz="1100" b="1"/>
            <a:t>バスの導入経費または</a:t>
          </a:r>
          <a:r>
            <a:rPr kumimoji="1" lang="en-US" altLang="ja-JP" sz="1100" b="1"/>
            <a:t>EV</a:t>
          </a:r>
          <a:r>
            <a:rPr kumimoji="1" lang="ja-JP" altLang="en-US" sz="1100" b="1"/>
            <a:t>タクシーの導入経費を含む場合には、②</a:t>
          </a:r>
          <a:r>
            <a:rPr kumimoji="1" lang="en-US" altLang="ja-JP" sz="1100" b="1"/>
            <a:t>-2</a:t>
          </a:r>
          <a:r>
            <a:rPr kumimoji="1" lang="ja-JP" altLang="en-US" sz="1100" b="1"/>
            <a:t>および②</a:t>
          </a:r>
          <a:r>
            <a:rPr kumimoji="1" lang="en-US" altLang="ja-JP" sz="1100" b="1"/>
            <a:t>-3</a:t>
          </a:r>
          <a:r>
            <a:rPr kumimoji="1" lang="ja-JP" altLang="en-US" sz="1100" b="1"/>
            <a:t>のご記入をお願いいたします。</a:t>
          </a:r>
          <a:endParaRPr kumimoji="1" lang="en-US" altLang="ja-JP" sz="1100" b="1"/>
        </a:p>
        <a:p>
          <a:pPr algn="l"/>
          <a:endParaRPr kumimoji="1" lang="ja-JP" altLang="en-US" sz="1100" b="1"/>
        </a:p>
      </xdr:txBody>
    </xdr:sp>
    <xdr:clientData/>
  </xdr:twoCellAnchor>
  <xdr:twoCellAnchor>
    <xdr:from>
      <xdr:col>8</xdr:col>
      <xdr:colOff>762000</xdr:colOff>
      <xdr:row>28</xdr:row>
      <xdr:rowOff>189603</xdr:rowOff>
    </xdr:from>
    <xdr:to>
      <xdr:col>11</xdr:col>
      <xdr:colOff>1038224</xdr:colOff>
      <xdr:row>29</xdr:row>
      <xdr:rowOff>152400</xdr:rowOff>
    </xdr:to>
    <xdr:sp macro="" textlink="">
      <xdr:nvSpPr>
        <xdr:cNvPr id="6" name="四角形吹き出し 5">
          <a:extLst>
            <a:ext uri="{FF2B5EF4-FFF2-40B4-BE49-F238E27FC236}">
              <a16:creationId xmlns:a16="http://schemas.microsoft.com/office/drawing/2014/main" id="{00000000-0008-0000-0300-000006000000}"/>
            </a:ext>
          </a:extLst>
        </xdr:cNvPr>
        <xdr:cNvSpPr/>
      </xdr:nvSpPr>
      <xdr:spPr>
        <a:xfrm>
          <a:off x="8801100" y="7752453"/>
          <a:ext cx="3876674" cy="324747"/>
        </a:xfrm>
        <a:prstGeom prst="wedgeRectCallout">
          <a:avLst>
            <a:gd name="adj1" fmla="val 62424"/>
            <a:gd name="adj2" fmla="val -238844"/>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t"/>
        <a:lstStyle/>
        <a:p>
          <a:pPr algn="l"/>
          <a:r>
            <a:rPr kumimoji="1" lang="en-US" altLang="ja-JP" sz="1100" b="1"/>
            <a:t>※</a:t>
          </a:r>
          <a:r>
            <a:rPr kumimoji="1" lang="ja-JP" altLang="en-US" sz="1100" b="1"/>
            <a:t>免税事業者</a:t>
          </a:r>
          <a:r>
            <a:rPr kumimoji="1" lang="en-US" altLang="ja-JP" sz="1100" b="1"/>
            <a:t>/</a:t>
          </a:r>
          <a:r>
            <a:rPr kumimoji="1" lang="ja-JP" altLang="en-US" sz="1100" b="1"/>
            <a:t>簡易課税事業者は税込みで入力してください</a:t>
          </a:r>
        </a:p>
      </xdr:txBody>
    </xdr:sp>
    <xdr:clientData/>
  </xdr:twoCellAnchor>
</xdr:wsDr>
</file>

<file path=xl/drawings/drawing3.xml><?xml version="1.0" encoding="utf-8"?>
<xdr:wsDr xmlns:xdr="http://schemas.openxmlformats.org/drawingml/2006/spreadsheetDrawing" xmlns:a="http://schemas.openxmlformats.org/drawingml/2006/main">
  <xdr:twoCellAnchor editAs="absolute">
    <xdr:from>
      <xdr:col>30</xdr:col>
      <xdr:colOff>90594</xdr:colOff>
      <xdr:row>11</xdr:row>
      <xdr:rowOff>82972</xdr:rowOff>
    </xdr:from>
    <xdr:to>
      <xdr:col>48</xdr:col>
      <xdr:colOff>550334</xdr:colOff>
      <xdr:row>19</xdr:row>
      <xdr:rowOff>25398</xdr:rowOff>
    </xdr:to>
    <xdr:sp macro="" textlink="">
      <xdr:nvSpPr>
        <xdr:cNvPr id="3" name="正方形/長方形 2">
          <a:extLst>
            <a:ext uri="{FF2B5EF4-FFF2-40B4-BE49-F238E27FC236}">
              <a16:creationId xmlns:a16="http://schemas.microsoft.com/office/drawing/2014/main" id="{00000000-0008-0000-0600-000003000000}"/>
            </a:ext>
          </a:extLst>
        </xdr:cNvPr>
        <xdr:cNvSpPr/>
      </xdr:nvSpPr>
      <xdr:spPr>
        <a:xfrm>
          <a:off x="8599594" y="2013372"/>
          <a:ext cx="5488940" cy="1652693"/>
        </a:xfrm>
        <a:prstGeom prst="rect">
          <a:avLst/>
        </a:prstGeom>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l"/>
          <a:r>
            <a:rPr kumimoji="1" lang="en-US" altLang="ja-JP" sz="1100" b="1"/>
            <a:t>【</a:t>
          </a:r>
          <a:r>
            <a:rPr kumimoji="1" lang="ja-JP" altLang="en-US" sz="1100" b="1"/>
            <a:t>注意</a:t>
          </a:r>
          <a:r>
            <a:rPr kumimoji="1" lang="en-US" altLang="ja-JP" sz="1100" b="1"/>
            <a:t>】</a:t>
          </a:r>
        </a:p>
        <a:p>
          <a:pPr algn="l"/>
          <a:r>
            <a:rPr kumimoji="1" lang="ja-JP" altLang="en-US" sz="1100"/>
            <a:t>実証運行を実施する場合は、観光促進を目的とした</a:t>
          </a:r>
          <a:endParaRPr kumimoji="1" lang="en-US" altLang="ja-JP" sz="1100"/>
        </a:p>
        <a:p>
          <a:pPr algn="l"/>
          <a:r>
            <a:rPr kumimoji="1" lang="ja-JP" altLang="en-US" sz="1100" b="1"/>
            <a:t>①新規路線の追加、②増便、③路線（系統）の見直し</a:t>
          </a:r>
          <a:endParaRPr kumimoji="1" lang="en-US" altLang="ja-JP" sz="1100" b="1"/>
        </a:p>
        <a:p>
          <a:pPr algn="l"/>
          <a:r>
            <a:rPr kumimoji="1" lang="ja-JP" altLang="en-US" sz="1100"/>
            <a:t>のいずれかを計画内に必ず含めてください。</a:t>
          </a:r>
          <a:endParaRPr kumimoji="1" lang="en-US" altLang="ja-JP" sz="1100"/>
        </a:p>
        <a:p>
          <a:pPr algn="l"/>
          <a:r>
            <a:rPr kumimoji="1" lang="en-US" altLang="ja-JP" sz="1000"/>
            <a:t>※</a:t>
          </a:r>
          <a:r>
            <a:rPr kumimoji="1" lang="ja-JP" altLang="en-US" sz="1000"/>
            <a:t>様式</a:t>
          </a:r>
          <a:r>
            <a:rPr kumimoji="1" lang="en-US" altLang="ja-JP" sz="1000"/>
            <a:t>1</a:t>
          </a:r>
          <a:r>
            <a:rPr kumimoji="1" lang="ja-JP" altLang="en-US" sz="1000"/>
            <a:t>内にいずれに当てはまるかの記載、当シートのチェックを選択してください</a:t>
          </a:r>
          <a:endParaRPr kumimoji="1" lang="en-US" altLang="ja-JP" sz="1000"/>
        </a:p>
        <a:p>
          <a:pPr algn="l"/>
          <a:endParaRPr kumimoji="1" lang="en-US" altLang="ja-JP" sz="1100"/>
        </a:p>
        <a:p>
          <a:pPr algn="l"/>
          <a:r>
            <a:rPr kumimoji="1" lang="ja-JP" altLang="en-US" sz="1100"/>
            <a:t>単なる既存路線の維持とならないようご注意ください。</a:t>
          </a:r>
          <a:endParaRPr kumimoji="1" lang="en-US" altLang="ja-JP" sz="1100"/>
        </a:p>
      </xdr:txBody>
    </xdr:sp>
    <xdr:clientData fPrintsWithSheet="0"/>
  </xdr:twoCellAnchor>
</xdr:wsDr>
</file>

<file path=xl/drawings/drawing4.xml><?xml version="1.0" encoding="utf-8"?>
<xdr:wsDr xmlns:xdr="http://schemas.openxmlformats.org/drawingml/2006/spreadsheetDrawing" xmlns:a="http://schemas.openxmlformats.org/drawingml/2006/main">
  <xdr:twoCellAnchor editAs="absolute">
    <xdr:from>
      <xdr:col>29</xdr:col>
      <xdr:colOff>160867</xdr:colOff>
      <xdr:row>9</xdr:row>
      <xdr:rowOff>16934</xdr:rowOff>
    </xdr:from>
    <xdr:to>
      <xdr:col>48</xdr:col>
      <xdr:colOff>417407</xdr:colOff>
      <xdr:row>17</xdr:row>
      <xdr:rowOff>67733</xdr:rowOff>
    </xdr:to>
    <xdr:sp macro="" textlink="">
      <xdr:nvSpPr>
        <xdr:cNvPr id="3" name="正方形/長方形 2">
          <a:extLst>
            <a:ext uri="{FF2B5EF4-FFF2-40B4-BE49-F238E27FC236}">
              <a16:creationId xmlns:a16="http://schemas.microsoft.com/office/drawing/2014/main" id="{00000000-0008-0000-0700-000003000000}"/>
            </a:ext>
          </a:extLst>
        </xdr:cNvPr>
        <xdr:cNvSpPr/>
      </xdr:nvSpPr>
      <xdr:spPr>
        <a:xfrm>
          <a:off x="8475134" y="1557867"/>
          <a:ext cx="5488940" cy="1837266"/>
        </a:xfrm>
        <a:prstGeom prst="rect">
          <a:avLst/>
        </a:prstGeom>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l"/>
          <a:r>
            <a:rPr kumimoji="1" lang="en-US" altLang="ja-JP" sz="1100" b="1"/>
            <a:t>【</a:t>
          </a:r>
          <a:r>
            <a:rPr kumimoji="1" lang="ja-JP" altLang="en-US" sz="1100" b="1"/>
            <a:t>注意</a:t>
          </a:r>
          <a:r>
            <a:rPr kumimoji="1" lang="en-US" altLang="ja-JP" sz="1100" b="1"/>
            <a:t>】</a:t>
          </a:r>
        </a:p>
        <a:p>
          <a:pPr algn="l"/>
          <a:r>
            <a:rPr kumimoji="1" lang="ja-JP" altLang="en-US" sz="1100"/>
            <a:t>実証運行を実施する場合は、観光促進を目的とした</a:t>
          </a:r>
          <a:endParaRPr kumimoji="1" lang="en-US" altLang="ja-JP" sz="1100"/>
        </a:p>
        <a:p>
          <a:pPr algn="l"/>
          <a:r>
            <a:rPr kumimoji="1" lang="ja-JP" altLang="en-US" sz="1100" b="1"/>
            <a:t>①新規路線の追加、②増便、③路線（系統）の見直し</a:t>
          </a:r>
          <a:endParaRPr kumimoji="1" lang="en-US" altLang="ja-JP" sz="1100" b="1"/>
        </a:p>
        <a:p>
          <a:pPr algn="l"/>
          <a:r>
            <a:rPr kumimoji="1" lang="ja-JP" altLang="en-US" sz="1100"/>
            <a:t>のいずれかを計画内に必ず含めてください。</a:t>
          </a:r>
          <a:endParaRPr kumimoji="1" lang="en-US" altLang="ja-JP" sz="1100"/>
        </a:p>
        <a:p>
          <a:pPr algn="l"/>
          <a:r>
            <a:rPr kumimoji="1" lang="en-US" altLang="ja-JP" sz="1000"/>
            <a:t>※</a:t>
          </a:r>
          <a:r>
            <a:rPr kumimoji="1" lang="ja-JP" altLang="en-US" sz="1000"/>
            <a:t>様式</a:t>
          </a:r>
          <a:r>
            <a:rPr kumimoji="1" lang="en-US" altLang="ja-JP" sz="1000"/>
            <a:t>1</a:t>
          </a:r>
          <a:r>
            <a:rPr kumimoji="1" lang="ja-JP" altLang="en-US" sz="1000"/>
            <a:t>内にいずれに当てはまるかの記載、当シートのチェックを選択してください</a:t>
          </a:r>
          <a:endParaRPr kumimoji="1" lang="en-US" altLang="ja-JP" sz="1000"/>
        </a:p>
        <a:p>
          <a:pPr algn="l"/>
          <a:endParaRPr kumimoji="1" lang="en-US" altLang="ja-JP" sz="1100"/>
        </a:p>
        <a:p>
          <a:pPr algn="l"/>
          <a:r>
            <a:rPr kumimoji="1" lang="ja-JP" altLang="en-US" sz="1100"/>
            <a:t>単なる既存路線の維持とならないようご注意ください。</a:t>
          </a:r>
          <a:endParaRPr kumimoji="1" lang="en-US" altLang="ja-JP" sz="1100"/>
        </a:p>
      </xdr:txBody>
    </xdr:sp>
    <xdr:clientData fPrintsWithSheet="0"/>
  </xdr:twoCellAnchor>
</xdr:wsDr>
</file>

<file path=xl/drawings/drawing5.xml><?xml version="1.0" encoding="utf-8"?>
<xdr:wsDr xmlns:xdr="http://schemas.openxmlformats.org/drawingml/2006/spreadsheetDrawing" xmlns:a="http://schemas.openxmlformats.org/drawingml/2006/main">
  <xdr:twoCellAnchor editAs="absolute">
    <xdr:from>
      <xdr:col>23</xdr:col>
      <xdr:colOff>152399</xdr:colOff>
      <xdr:row>13</xdr:row>
      <xdr:rowOff>340659</xdr:rowOff>
    </xdr:from>
    <xdr:to>
      <xdr:col>26</xdr:col>
      <xdr:colOff>181833</xdr:colOff>
      <xdr:row>17</xdr:row>
      <xdr:rowOff>133972</xdr:rowOff>
    </xdr:to>
    <xdr:sp macro="" textlink="">
      <xdr:nvSpPr>
        <xdr:cNvPr id="3" name="正方形/長方形 2">
          <a:extLst>
            <a:ext uri="{FF2B5EF4-FFF2-40B4-BE49-F238E27FC236}">
              <a16:creationId xmlns:a16="http://schemas.microsoft.com/office/drawing/2014/main" id="{00000000-0008-0000-0800-000003000000}"/>
            </a:ext>
          </a:extLst>
        </xdr:cNvPr>
        <xdr:cNvSpPr/>
      </xdr:nvSpPr>
      <xdr:spPr>
        <a:xfrm>
          <a:off x="6472517" y="3056965"/>
          <a:ext cx="5488940" cy="1837266"/>
        </a:xfrm>
        <a:prstGeom prst="rect">
          <a:avLst/>
        </a:prstGeom>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l"/>
          <a:r>
            <a:rPr kumimoji="1" lang="en-US" altLang="ja-JP" sz="1100" b="1"/>
            <a:t>【</a:t>
          </a:r>
          <a:r>
            <a:rPr kumimoji="1" lang="ja-JP" altLang="en-US" sz="1100" b="1"/>
            <a:t>注意</a:t>
          </a:r>
          <a:r>
            <a:rPr kumimoji="1" lang="en-US" altLang="ja-JP" sz="1100" b="1"/>
            <a:t>】</a:t>
          </a:r>
        </a:p>
        <a:p>
          <a:pPr algn="l"/>
          <a:r>
            <a:rPr kumimoji="1" lang="ja-JP" altLang="en-US" sz="1100"/>
            <a:t>実証運行を実施する場合は、観光促進を目的とした</a:t>
          </a:r>
          <a:endParaRPr kumimoji="1" lang="en-US" altLang="ja-JP" sz="1100"/>
        </a:p>
        <a:p>
          <a:pPr algn="l"/>
          <a:r>
            <a:rPr kumimoji="1" lang="ja-JP" altLang="en-US" sz="1100" b="1"/>
            <a:t>①新規路線の追加、②増便、③路線（系統）の見直し</a:t>
          </a:r>
          <a:endParaRPr kumimoji="1" lang="en-US" altLang="ja-JP" sz="1100" b="1"/>
        </a:p>
        <a:p>
          <a:pPr algn="l"/>
          <a:r>
            <a:rPr kumimoji="1" lang="ja-JP" altLang="en-US" sz="1100"/>
            <a:t>のいずれかを計画内に必ず含めてください。</a:t>
          </a:r>
          <a:endParaRPr kumimoji="1" lang="en-US" altLang="ja-JP" sz="1100"/>
        </a:p>
        <a:p>
          <a:pPr algn="l"/>
          <a:r>
            <a:rPr kumimoji="1" lang="en-US" altLang="ja-JP" sz="1000"/>
            <a:t>※</a:t>
          </a:r>
          <a:r>
            <a:rPr kumimoji="1" lang="ja-JP" altLang="en-US" sz="1000"/>
            <a:t>様式</a:t>
          </a:r>
          <a:r>
            <a:rPr kumimoji="1" lang="en-US" altLang="ja-JP" sz="1000"/>
            <a:t>1</a:t>
          </a:r>
          <a:r>
            <a:rPr kumimoji="1" lang="ja-JP" altLang="en-US" sz="1000"/>
            <a:t>内にいずれに当てはまるかの記載、当シートのチェックを選択してください</a:t>
          </a:r>
          <a:endParaRPr kumimoji="1" lang="en-US" altLang="ja-JP" sz="1000"/>
        </a:p>
        <a:p>
          <a:pPr algn="l"/>
          <a:endParaRPr kumimoji="1" lang="en-US" altLang="ja-JP" sz="1100"/>
        </a:p>
        <a:p>
          <a:pPr algn="l"/>
          <a:r>
            <a:rPr kumimoji="1" lang="ja-JP" altLang="en-US" sz="1100"/>
            <a:t>単なる既存路線の維持とならないようご注意ください。</a:t>
          </a:r>
          <a:endParaRPr kumimoji="1" lang="en-US" altLang="ja-JP" sz="1100"/>
        </a:p>
      </xdr:txBody>
    </xdr:sp>
    <xdr:clientData fPrintsWithSheet="0"/>
  </xdr:twoCellAnchor>
</xdr:wsDr>
</file>

<file path=xl/drawings/drawing6.xml><?xml version="1.0" encoding="utf-8"?>
<xdr:wsDr xmlns:xdr="http://schemas.openxmlformats.org/drawingml/2006/spreadsheetDrawing" xmlns:a="http://schemas.openxmlformats.org/drawingml/2006/main">
  <xdr:twoCellAnchor editAs="absolute">
    <xdr:from>
      <xdr:col>23</xdr:col>
      <xdr:colOff>224119</xdr:colOff>
      <xdr:row>13</xdr:row>
      <xdr:rowOff>206188</xdr:rowOff>
    </xdr:from>
    <xdr:to>
      <xdr:col>43</xdr:col>
      <xdr:colOff>226659</xdr:colOff>
      <xdr:row>16</xdr:row>
      <xdr:rowOff>500964</xdr:rowOff>
    </xdr:to>
    <xdr:sp macro="" textlink="">
      <xdr:nvSpPr>
        <xdr:cNvPr id="3" name="正方形/長方形 2">
          <a:extLst>
            <a:ext uri="{FF2B5EF4-FFF2-40B4-BE49-F238E27FC236}">
              <a16:creationId xmlns:a16="http://schemas.microsoft.com/office/drawing/2014/main" id="{00000000-0008-0000-0900-000003000000}"/>
            </a:ext>
          </a:extLst>
        </xdr:cNvPr>
        <xdr:cNvSpPr/>
      </xdr:nvSpPr>
      <xdr:spPr>
        <a:xfrm>
          <a:off x="6580095" y="2922494"/>
          <a:ext cx="5488940" cy="1837266"/>
        </a:xfrm>
        <a:prstGeom prst="rect">
          <a:avLst/>
        </a:prstGeom>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l"/>
          <a:r>
            <a:rPr kumimoji="1" lang="en-US" altLang="ja-JP" sz="1100" b="1"/>
            <a:t>【</a:t>
          </a:r>
          <a:r>
            <a:rPr kumimoji="1" lang="ja-JP" altLang="en-US" sz="1100" b="1"/>
            <a:t>注意</a:t>
          </a:r>
          <a:r>
            <a:rPr kumimoji="1" lang="en-US" altLang="ja-JP" sz="1100" b="1"/>
            <a:t>】</a:t>
          </a:r>
        </a:p>
        <a:p>
          <a:pPr algn="l"/>
          <a:r>
            <a:rPr kumimoji="1" lang="ja-JP" altLang="en-US" sz="1100"/>
            <a:t>実証運行を実施する場合は、観光促進を目的とした</a:t>
          </a:r>
          <a:endParaRPr kumimoji="1" lang="en-US" altLang="ja-JP" sz="1100"/>
        </a:p>
        <a:p>
          <a:pPr algn="l"/>
          <a:r>
            <a:rPr kumimoji="1" lang="ja-JP" altLang="en-US" sz="1100" b="1"/>
            <a:t>①新規路線の追加、②増便、③路線（系統）の見直し</a:t>
          </a:r>
          <a:endParaRPr kumimoji="1" lang="en-US" altLang="ja-JP" sz="1100" b="1"/>
        </a:p>
        <a:p>
          <a:pPr algn="l"/>
          <a:r>
            <a:rPr kumimoji="1" lang="ja-JP" altLang="en-US" sz="1100"/>
            <a:t>のいずれかを計画内に必ず含めてください。</a:t>
          </a:r>
          <a:endParaRPr kumimoji="1" lang="en-US" altLang="ja-JP" sz="1100"/>
        </a:p>
        <a:p>
          <a:pPr algn="l"/>
          <a:r>
            <a:rPr kumimoji="1" lang="en-US" altLang="ja-JP" sz="1000"/>
            <a:t>※</a:t>
          </a:r>
          <a:r>
            <a:rPr kumimoji="1" lang="ja-JP" altLang="en-US" sz="1000"/>
            <a:t>様式</a:t>
          </a:r>
          <a:r>
            <a:rPr kumimoji="1" lang="en-US" altLang="ja-JP" sz="1000"/>
            <a:t>1</a:t>
          </a:r>
          <a:r>
            <a:rPr kumimoji="1" lang="ja-JP" altLang="en-US" sz="1000"/>
            <a:t>内にいずれに当てはまるかの記載、当シートのチェックを選択してください</a:t>
          </a:r>
          <a:endParaRPr kumimoji="1" lang="en-US" altLang="ja-JP" sz="1000"/>
        </a:p>
        <a:p>
          <a:pPr algn="l"/>
          <a:endParaRPr kumimoji="1" lang="en-US" altLang="ja-JP" sz="1100"/>
        </a:p>
        <a:p>
          <a:pPr algn="l"/>
          <a:r>
            <a:rPr kumimoji="1" lang="ja-JP" altLang="en-US" sz="1100"/>
            <a:t>単なる既存路線の維持とならないようご注意ください。</a:t>
          </a:r>
          <a:endParaRPr kumimoji="1" lang="en-US" altLang="ja-JP" sz="1100"/>
        </a:p>
      </xdr:txBody>
    </xdr:sp>
    <xdr:clientData fPrintsWithSheet="0"/>
  </xdr:twoCellAnchor>
</xdr:wsDr>
</file>

<file path=xl/drawings/drawing7.xml><?xml version="1.0" encoding="utf-8"?>
<xdr:wsDr xmlns:xdr="http://schemas.openxmlformats.org/drawingml/2006/spreadsheetDrawing" xmlns:a="http://schemas.openxmlformats.org/drawingml/2006/main">
  <xdr:twoCellAnchor editAs="absolute">
    <xdr:from>
      <xdr:col>24</xdr:col>
      <xdr:colOff>26893</xdr:colOff>
      <xdr:row>13</xdr:row>
      <xdr:rowOff>107576</xdr:rowOff>
    </xdr:from>
    <xdr:to>
      <xdr:col>47</xdr:col>
      <xdr:colOff>20468</xdr:colOff>
      <xdr:row>16</xdr:row>
      <xdr:rowOff>411877</xdr:rowOff>
    </xdr:to>
    <xdr:sp macro="" textlink="">
      <xdr:nvSpPr>
        <xdr:cNvPr id="3" name="正方形/長方形 2">
          <a:extLst>
            <a:ext uri="{FF2B5EF4-FFF2-40B4-BE49-F238E27FC236}">
              <a16:creationId xmlns:a16="http://schemas.microsoft.com/office/drawing/2014/main" id="{00000000-0008-0000-0A00-000003000000}"/>
            </a:ext>
          </a:extLst>
        </xdr:cNvPr>
        <xdr:cNvSpPr/>
      </xdr:nvSpPr>
      <xdr:spPr>
        <a:xfrm>
          <a:off x="6606987" y="2823882"/>
          <a:ext cx="5488940" cy="1837266"/>
        </a:xfrm>
        <a:prstGeom prst="rect">
          <a:avLst/>
        </a:prstGeom>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l"/>
          <a:r>
            <a:rPr kumimoji="1" lang="en-US" altLang="ja-JP" sz="1100" b="1"/>
            <a:t>【</a:t>
          </a:r>
          <a:r>
            <a:rPr kumimoji="1" lang="ja-JP" altLang="en-US" sz="1100" b="1"/>
            <a:t>注意</a:t>
          </a:r>
          <a:r>
            <a:rPr kumimoji="1" lang="en-US" altLang="ja-JP" sz="1100" b="1"/>
            <a:t>】</a:t>
          </a:r>
        </a:p>
        <a:p>
          <a:pPr algn="l"/>
          <a:r>
            <a:rPr kumimoji="1" lang="ja-JP" altLang="en-US" sz="1100"/>
            <a:t>実証運航を実施する場合は、観光促進を目的とした</a:t>
          </a:r>
          <a:endParaRPr kumimoji="1" lang="en-US" altLang="ja-JP" sz="1100"/>
        </a:p>
        <a:p>
          <a:pPr algn="l"/>
          <a:r>
            <a:rPr kumimoji="1" lang="ja-JP" altLang="en-US" sz="1100" b="1"/>
            <a:t>①新規航路の追加、②増便、③航路の見直し</a:t>
          </a:r>
          <a:endParaRPr kumimoji="1" lang="en-US" altLang="ja-JP" sz="1100" b="1"/>
        </a:p>
        <a:p>
          <a:pPr algn="l"/>
          <a:r>
            <a:rPr kumimoji="1" lang="ja-JP" altLang="en-US" sz="1100"/>
            <a:t>のいずれかを計画内に必ず含めてください。</a:t>
          </a:r>
          <a:endParaRPr kumimoji="1" lang="en-US" altLang="ja-JP" sz="1100"/>
        </a:p>
        <a:p>
          <a:pPr algn="l"/>
          <a:r>
            <a:rPr kumimoji="1" lang="en-US" altLang="ja-JP" sz="1000"/>
            <a:t>※</a:t>
          </a:r>
          <a:r>
            <a:rPr kumimoji="1" lang="ja-JP" altLang="en-US" sz="1000"/>
            <a:t>様式</a:t>
          </a:r>
          <a:r>
            <a:rPr kumimoji="1" lang="en-US" altLang="ja-JP" sz="1000"/>
            <a:t>1</a:t>
          </a:r>
          <a:r>
            <a:rPr kumimoji="1" lang="ja-JP" altLang="en-US" sz="1000"/>
            <a:t>内にいずれに当てはまるかの記載、当シートのチェックを選択してください</a:t>
          </a:r>
          <a:endParaRPr kumimoji="1" lang="en-US" altLang="ja-JP" sz="1000"/>
        </a:p>
        <a:p>
          <a:pPr algn="l"/>
          <a:endParaRPr kumimoji="1" lang="en-US" altLang="ja-JP" sz="1100"/>
        </a:p>
        <a:p>
          <a:pPr algn="l"/>
          <a:r>
            <a:rPr kumimoji="1" lang="ja-JP" altLang="en-US" sz="1100"/>
            <a:t>単なる既存航路の維持とならないようご注意ください。</a:t>
          </a:r>
          <a:endParaRPr kumimoji="1" lang="en-US" altLang="ja-JP" sz="1100"/>
        </a:p>
      </xdr:txBody>
    </xdr:sp>
    <xdr:clientData fPrintsWithSheet="0"/>
  </xdr:twoCellAnchor>
</xdr:wsDr>
</file>

<file path=xl/drawings/drawing8.xml><?xml version="1.0" encoding="utf-8"?>
<xdr:wsDr xmlns:xdr="http://schemas.openxmlformats.org/drawingml/2006/spreadsheetDrawing" xmlns:a="http://schemas.openxmlformats.org/drawingml/2006/main">
  <xdr:twoCellAnchor editAs="absolute">
    <xdr:from>
      <xdr:col>23</xdr:col>
      <xdr:colOff>224119</xdr:colOff>
      <xdr:row>13</xdr:row>
      <xdr:rowOff>206188</xdr:rowOff>
    </xdr:from>
    <xdr:to>
      <xdr:col>43</xdr:col>
      <xdr:colOff>226659</xdr:colOff>
      <xdr:row>16</xdr:row>
      <xdr:rowOff>500964</xdr:rowOff>
    </xdr:to>
    <xdr:sp macro="" textlink="">
      <xdr:nvSpPr>
        <xdr:cNvPr id="2" name="正方形/長方形 1">
          <a:extLst>
            <a:ext uri="{FF2B5EF4-FFF2-40B4-BE49-F238E27FC236}">
              <a16:creationId xmlns:a16="http://schemas.microsoft.com/office/drawing/2014/main" id="{00000000-0008-0000-0B00-000002000000}"/>
            </a:ext>
          </a:extLst>
        </xdr:cNvPr>
        <xdr:cNvSpPr/>
      </xdr:nvSpPr>
      <xdr:spPr>
        <a:xfrm>
          <a:off x="6617299" y="2896048"/>
          <a:ext cx="5565140" cy="1826396"/>
        </a:xfrm>
        <a:prstGeom prst="rect">
          <a:avLst/>
        </a:prstGeom>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l"/>
          <a:r>
            <a:rPr kumimoji="1" lang="en-US" altLang="ja-JP" sz="1100" b="1"/>
            <a:t>【</a:t>
          </a:r>
          <a:r>
            <a:rPr kumimoji="1" lang="ja-JP" altLang="en-US" sz="1100" b="1"/>
            <a:t>注意</a:t>
          </a:r>
          <a:r>
            <a:rPr kumimoji="1" lang="en-US" altLang="ja-JP" sz="1100" b="1"/>
            <a:t>】</a:t>
          </a:r>
        </a:p>
        <a:p>
          <a:pPr algn="l"/>
          <a:r>
            <a:rPr kumimoji="1" lang="ja-JP" altLang="en-US" sz="1100"/>
            <a:t>実証運行を実施する場合は、観光促進を目的とした</a:t>
          </a:r>
          <a:endParaRPr kumimoji="1" lang="en-US" altLang="ja-JP" sz="1100"/>
        </a:p>
        <a:p>
          <a:pPr algn="l"/>
          <a:r>
            <a:rPr kumimoji="1" lang="ja-JP" altLang="en-US" sz="1100" b="1"/>
            <a:t>①新規路線の追加、②増便、③路線（系統）の見直し</a:t>
          </a:r>
          <a:endParaRPr kumimoji="1" lang="en-US" altLang="ja-JP" sz="1100" b="1"/>
        </a:p>
        <a:p>
          <a:pPr algn="l"/>
          <a:r>
            <a:rPr kumimoji="1" lang="ja-JP" altLang="en-US" sz="1100"/>
            <a:t>のいずれかを計画内に必ず含めてください。</a:t>
          </a:r>
          <a:endParaRPr kumimoji="1" lang="en-US" altLang="ja-JP" sz="1100"/>
        </a:p>
        <a:p>
          <a:pPr algn="l"/>
          <a:r>
            <a:rPr kumimoji="1" lang="en-US" altLang="ja-JP" sz="1000"/>
            <a:t>※</a:t>
          </a:r>
          <a:r>
            <a:rPr kumimoji="1" lang="ja-JP" altLang="en-US" sz="1000"/>
            <a:t>様式</a:t>
          </a:r>
          <a:r>
            <a:rPr kumimoji="1" lang="en-US" altLang="ja-JP" sz="1000"/>
            <a:t>1</a:t>
          </a:r>
          <a:r>
            <a:rPr kumimoji="1" lang="ja-JP" altLang="en-US" sz="1000"/>
            <a:t>内にいずれに当てはまるかの記載、当シートのチェックを選択してください</a:t>
          </a:r>
          <a:endParaRPr kumimoji="1" lang="en-US" altLang="ja-JP" sz="1000"/>
        </a:p>
        <a:p>
          <a:pPr algn="l"/>
          <a:endParaRPr kumimoji="1" lang="en-US" altLang="ja-JP" sz="1100"/>
        </a:p>
        <a:p>
          <a:pPr algn="l"/>
          <a:r>
            <a:rPr kumimoji="1" lang="ja-JP" altLang="en-US" sz="1100"/>
            <a:t>単なる既存路線の維持とならないようご注意ください。</a:t>
          </a:r>
          <a:endParaRPr kumimoji="1" lang="en-US" altLang="ja-JP" sz="1100"/>
        </a:p>
      </xdr:txBody>
    </xdr:sp>
    <xdr:clientData fPrintsWithSheet="0"/>
  </xdr:twoCellAnchor>
</xdr:wsDr>
</file>

<file path=xl/drawings/drawing9.xml><?xml version="1.0" encoding="utf-8"?>
<xdr:wsDr xmlns:xdr="http://schemas.openxmlformats.org/drawingml/2006/spreadsheetDrawing" xmlns:a="http://schemas.openxmlformats.org/drawingml/2006/main">
  <xdr:twoCellAnchor>
    <xdr:from>
      <xdr:col>16</xdr:col>
      <xdr:colOff>236220</xdr:colOff>
      <xdr:row>68</xdr:row>
      <xdr:rowOff>83820</xdr:rowOff>
    </xdr:from>
    <xdr:to>
      <xdr:col>33</xdr:col>
      <xdr:colOff>213360</xdr:colOff>
      <xdr:row>70</xdr:row>
      <xdr:rowOff>26445</xdr:rowOff>
    </xdr:to>
    <xdr:sp macro="" textlink="">
      <xdr:nvSpPr>
        <xdr:cNvPr id="2" name="四角形吹き出し 1">
          <a:extLst>
            <a:ext uri="{FF2B5EF4-FFF2-40B4-BE49-F238E27FC236}">
              <a16:creationId xmlns:a16="http://schemas.microsoft.com/office/drawing/2014/main" id="{00000000-0008-0000-0C00-000002000000}"/>
            </a:ext>
          </a:extLst>
        </xdr:cNvPr>
        <xdr:cNvSpPr/>
      </xdr:nvSpPr>
      <xdr:spPr>
        <a:xfrm>
          <a:off x="5425440" y="6454140"/>
          <a:ext cx="3893820" cy="277905"/>
        </a:xfrm>
        <a:prstGeom prst="wedgeRectCallout">
          <a:avLst>
            <a:gd name="adj1" fmla="val -104846"/>
            <a:gd name="adj2" fmla="val -1860"/>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r>
            <a:rPr kumimoji="1" lang="ja-JP" altLang="ja-JP" sz="1100" b="1">
              <a:solidFill>
                <a:schemeClr val="lt1"/>
              </a:solidFill>
              <a:effectLst/>
              <a:latin typeface="+mn-lt"/>
              <a:ea typeface="+mn-ea"/>
              <a:cs typeface="+mn-cs"/>
            </a:rPr>
            <a:t>様式</a:t>
          </a:r>
          <a:r>
            <a:rPr kumimoji="1" lang="en-US" altLang="ja-JP" sz="1100" b="1">
              <a:solidFill>
                <a:schemeClr val="lt1"/>
              </a:solidFill>
              <a:effectLst/>
              <a:latin typeface="+mn-lt"/>
              <a:ea typeface="+mn-ea"/>
              <a:cs typeface="+mn-cs"/>
            </a:rPr>
            <a:t>2</a:t>
          </a:r>
          <a:r>
            <a:rPr kumimoji="1" lang="ja-JP" altLang="ja-JP" sz="1100" b="1">
              <a:solidFill>
                <a:schemeClr val="lt1"/>
              </a:solidFill>
              <a:effectLst/>
              <a:latin typeface="+mn-lt"/>
              <a:ea typeface="+mn-ea"/>
              <a:cs typeface="+mn-cs"/>
            </a:rPr>
            <a:t>の補助金合計額と一致しているかご確認ください</a:t>
          </a:r>
          <a:endParaRPr lang="ja-JP" altLang="ja-JP">
            <a:effectLst/>
          </a:endParaRPr>
        </a:p>
      </xdr:txBody>
    </xdr:sp>
    <xdr:clientData/>
  </xdr:twoCellAnchor>
  <xdr:twoCellAnchor>
    <xdr:from>
      <xdr:col>28</xdr:col>
      <xdr:colOff>190500</xdr:colOff>
      <xdr:row>7</xdr:row>
      <xdr:rowOff>144780</xdr:rowOff>
    </xdr:from>
    <xdr:to>
      <xdr:col>44</xdr:col>
      <xdr:colOff>78890</xdr:colOff>
      <xdr:row>9</xdr:row>
      <xdr:rowOff>114300</xdr:rowOff>
    </xdr:to>
    <xdr:sp macro="" textlink="">
      <xdr:nvSpPr>
        <xdr:cNvPr id="3" name="四角形吹き出し 2">
          <a:extLst>
            <a:ext uri="{FF2B5EF4-FFF2-40B4-BE49-F238E27FC236}">
              <a16:creationId xmlns:a16="http://schemas.microsoft.com/office/drawing/2014/main" id="{00000000-0008-0000-0C00-000003000000}"/>
            </a:ext>
          </a:extLst>
        </xdr:cNvPr>
        <xdr:cNvSpPr/>
      </xdr:nvSpPr>
      <xdr:spPr>
        <a:xfrm>
          <a:off x="8298180" y="1333500"/>
          <a:ext cx="3675530" cy="304800"/>
        </a:xfrm>
        <a:prstGeom prst="wedgeRectCallout">
          <a:avLst>
            <a:gd name="adj1" fmla="val -48748"/>
            <a:gd name="adj2" fmla="val -137500"/>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algn="l"/>
          <a:r>
            <a:rPr kumimoji="1" lang="ja-JP" altLang="en-US" sz="1100" b="1"/>
            <a:t>様式</a:t>
          </a:r>
          <a:r>
            <a:rPr kumimoji="1" lang="en-US" altLang="ja-JP" sz="1100" b="1"/>
            <a:t>2</a:t>
          </a:r>
          <a:r>
            <a:rPr kumimoji="1" lang="ja-JP" altLang="en-US" sz="1100" b="1"/>
            <a:t>の補助事業者名が反映されます</a:t>
          </a:r>
          <a:endParaRPr kumimoji="1" lang="en-US" altLang="ja-JP" sz="1100" b="1"/>
        </a:p>
      </xdr:txBody>
    </xdr:sp>
    <xdr:clientData/>
  </xdr:twoCellAnchor>
  <xdr:twoCellAnchor>
    <xdr:from>
      <xdr:col>1</xdr:col>
      <xdr:colOff>22860</xdr:colOff>
      <xdr:row>64</xdr:row>
      <xdr:rowOff>137160</xdr:rowOff>
    </xdr:from>
    <xdr:to>
      <xdr:col>25</xdr:col>
      <xdr:colOff>160020</xdr:colOff>
      <xdr:row>66</xdr:row>
      <xdr:rowOff>79785</xdr:rowOff>
    </xdr:to>
    <xdr:sp macro="" textlink="">
      <xdr:nvSpPr>
        <xdr:cNvPr id="4" name="四角形吹き出し 3">
          <a:extLst>
            <a:ext uri="{FF2B5EF4-FFF2-40B4-BE49-F238E27FC236}">
              <a16:creationId xmlns:a16="http://schemas.microsoft.com/office/drawing/2014/main" id="{00000000-0008-0000-0C00-000004000000}"/>
            </a:ext>
          </a:extLst>
        </xdr:cNvPr>
        <xdr:cNvSpPr/>
      </xdr:nvSpPr>
      <xdr:spPr>
        <a:xfrm>
          <a:off x="342900" y="5532120"/>
          <a:ext cx="7277100" cy="277905"/>
        </a:xfrm>
        <a:prstGeom prst="wedgeRectCallout">
          <a:avLst>
            <a:gd name="adj1" fmla="val -51124"/>
            <a:gd name="adj2" fmla="val -141699"/>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r>
            <a:rPr lang="ja-JP" altLang="en-US" b="1">
              <a:effectLst/>
            </a:rPr>
            <a:t>新規路線の追加、増便、路線（経路）の見直しのいずれかを含む計画としたうえでチェックを選択してください</a:t>
          </a:r>
          <a:endParaRPr lang="ja-JP" altLang="ja-JP" b="1">
            <a:effectLst/>
          </a:endParaRPr>
        </a:p>
      </xdr:txBody>
    </xdr:sp>
    <xdr:clientData/>
  </xdr:twoCellAnchor>
  <xdr:twoCellAnchor editAs="absolute">
    <xdr:from>
      <xdr:col>26</xdr:col>
      <xdr:colOff>53340</xdr:colOff>
      <xdr:row>11</xdr:row>
      <xdr:rowOff>0</xdr:rowOff>
    </xdr:from>
    <xdr:to>
      <xdr:col>49</xdr:col>
      <xdr:colOff>170180</xdr:colOff>
      <xdr:row>18</xdr:row>
      <xdr:rowOff>82973</xdr:rowOff>
    </xdr:to>
    <xdr:sp macro="" textlink="">
      <xdr:nvSpPr>
        <xdr:cNvPr id="5" name="正方形/長方形 4">
          <a:extLst>
            <a:ext uri="{FF2B5EF4-FFF2-40B4-BE49-F238E27FC236}">
              <a16:creationId xmlns:a16="http://schemas.microsoft.com/office/drawing/2014/main" id="{00000000-0008-0000-0C00-000005000000}"/>
            </a:ext>
          </a:extLst>
        </xdr:cNvPr>
        <xdr:cNvSpPr/>
      </xdr:nvSpPr>
      <xdr:spPr>
        <a:xfrm>
          <a:off x="7719060" y="1920240"/>
          <a:ext cx="5488940" cy="1652693"/>
        </a:xfrm>
        <a:prstGeom prst="rect">
          <a:avLst/>
        </a:prstGeom>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l"/>
          <a:r>
            <a:rPr kumimoji="1" lang="en-US" altLang="ja-JP" sz="1100" b="1"/>
            <a:t>【</a:t>
          </a:r>
          <a:r>
            <a:rPr kumimoji="1" lang="ja-JP" altLang="en-US" sz="1100" b="1"/>
            <a:t>注意</a:t>
          </a:r>
          <a:r>
            <a:rPr kumimoji="1" lang="en-US" altLang="ja-JP" sz="1100" b="1"/>
            <a:t>】</a:t>
          </a:r>
        </a:p>
        <a:p>
          <a:pPr algn="l"/>
          <a:r>
            <a:rPr kumimoji="1" lang="ja-JP" altLang="en-US" sz="1100"/>
            <a:t>実証運行を実施する場合は、観光促進を目的とした</a:t>
          </a:r>
          <a:endParaRPr kumimoji="1" lang="en-US" altLang="ja-JP" sz="1100"/>
        </a:p>
        <a:p>
          <a:pPr algn="l"/>
          <a:r>
            <a:rPr kumimoji="1" lang="ja-JP" altLang="en-US" sz="1100" b="1"/>
            <a:t>①新規路線の追加、②増便、③路線（系統）の見直し</a:t>
          </a:r>
          <a:endParaRPr kumimoji="1" lang="en-US" altLang="ja-JP" sz="1100" b="1"/>
        </a:p>
        <a:p>
          <a:pPr algn="l"/>
          <a:r>
            <a:rPr kumimoji="1" lang="ja-JP" altLang="en-US" sz="1100"/>
            <a:t>のいずれかを計画内に必ず含めてください。</a:t>
          </a:r>
          <a:endParaRPr kumimoji="1" lang="en-US" altLang="ja-JP" sz="1100"/>
        </a:p>
        <a:p>
          <a:pPr algn="l"/>
          <a:r>
            <a:rPr kumimoji="1" lang="en-US" altLang="ja-JP" sz="1000"/>
            <a:t>※</a:t>
          </a:r>
          <a:r>
            <a:rPr kumimoji="1" lang="ja-JP" altLang="en-US" sz="1000"/>
            <a:t>様式</a:t>
          </a:r>
          <a:r>
            <a:rPr kumimoji="1" lang="en-US" altLang="ja-JP" sz="1000"/>
            <a:t>1</a:t>
          </a:r>
          <a:r>
            <a:rPr kumimoji="1" lang="ja-JP" altLang="en-US" sz="1000"/>
            <a:t>内にいずれに当てはまるかの記載、当シートのチェックを選択してください</a:t>
          </a:r>
          <a:endParaRPr kumimoji="1" lang="en-US" altLang="ja-JP" sz="1000"/>
        </a:p>
        <a:p>
          <a:pPr algn="l"/>
          <a:endParaRPr kumimoji="1" lang="en-US" altLang="ja-JP" sz="1100"/>
        </a:p>
        <a:p>
          <a:pPr algn="l"/>
          <a:r>
            <a:rPr kumimoji="1" lang="ja-JP" altLang="en-US" sz="1100"/>
            <a:t>単なる既存路線の維持とならないようご注意ください。</a:t>
          </a:r>
          <a:endParaRPr kumimoji="1" lang="en-US" altLang="ja-JP" sz="1100"/>
        </a:p>
      </xdr:txBody>
    </xdr:sp>
    <xdr:clientData fPrintsWithSheet="0"/>
  </xdr:twoCellAnchor>
</xdr:wsDr>
</file>

<file path=xl/drawings/drawing10.xml><?xml version="1.0" encoding="utf-8"?>
<xdr:wsDr xmlns:xdr="http://schemas.openxmlformats.org/drawingml/2006/spreadsheetDrawing" xmlns:a="http://schemas.openxmlformats.org/drawingml/2006/main">
  <xdr:twoCellAnchor>
    <xdr:from>
      <xdr:col>23</xdr:col>
      <xdr:colOff>896470</xdr:colOff>
      <xdr:row>5</xdr:row>
      <xdr:rowOff>143435</xdr:rowOff>
    </xdr:from>
    <xdr:to>
      <xdr:col>23</xdr:col>
      <xdr:colOff>4572000</xdr:colOff>
      <xdr:row>7</xdr:row>
      <xdr:rowOff>107576</xdr:rowOff>
    </xdr:to>
    <xdr:sp macro="" textlink="">
      <xdr:nvSpPr>
        <xdr:cNvPr id="2" name="四角形吹き出し 1">
          <a:extLst>
            <a:ext uri="{FF2B5EF4-FFF2-40B4-BE49-F238E27FC236}">
              <a16:creationId xmlns:a16="http://schemas.microsoft.com/office/drawing/2014/main" id="{00000000-0008-0000-0D00-000002000000}"/>
            </a:ext>
          </a:extLst>
        </xdr:cNvPr>
        <xdr:cNvSpPr/>
      </xdr:nvSpPr>
      <xdr:spPr>
        <a:xfrm>
          <a:off x="6884894" y="995082"/>
          <a:ext cx="3675530" cy="304800"/>
        </a:xfrm>
        <a:prstGeom prst="wedgeRectCallout">
          <a:avLst>
            <a:gd name="adj1" fmla="val -74248"/>
            <a:gd name="adj2" fmla="val -77500"/>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algn="l"/>
          <a:r>
            <a:rPr kumimoji="1" lang="ja-JP" altLang="en-US" sz="1100" b="1"/>
            <a:t>様式</a:t>
          </a:r>
          <a:r>
            <a:rPr kumimoji="1" lang="en-US" altLang="ja-JP" sz="1100" b="1"/>
            <a:t>2</a:t>
          </a:r>
          <a:r>
            <a:rPr kumimoji="1" lang="ja-JP" altLang="en-US" sz="1100" b="1"/>
            <a:t>の補助事業者名が反映されます</a:t>
          </a:r>
          <a:endParaRPr kumimoji="1" lang="en-US" altLang="ja-JP" sz="1100" b="1"/>
        </a:p>
      </xdr:txBody>
    </xdr:sp>
    <xdr:clientData/>
  </xdr:twoCellAnchor>
  <xdr:twoCellAnchor>
    <xdr:from>
      <xdr:col>23</xdr:col>
      <xdr:colOff>1595718</xdr:colOff>
      <xdr:row>21</xdr:row>
      <xdr:rowOff>89649</xdr:rowOff>
    </xdr:from>
    <xdr:to>
      <xdr:col>25</xdr:col>
      <xdr:colOff>35860</xdr:colOff>
      <xdr:row>23</xdr:row>
      <xdr:rowOff>98612</xdr:rowOff>
    </xdr:to>
    <xdr:sp macro="" textlink="">
      <xdr:nvSpPr>
        <xdr:cNvPr id="3" name="四角形吹き出し 2">
          <a:extLst>
            <a:ext uri="{FF2B5EF4-FFF2-40B4-BE49-F238E27FC236}">
              <a16:creationId xmlns:a16="http://schemas.microsoft.com/office/drawing/2014/main" id="{00000000-0008-0000-0D00-000003000000}"/>
            </a:ext>
          </a:extLst>
        </xdr:cNvPr>
        <xdr:cNvSpPr/>
      </xdr:nvSpPr>
      <xdr:spPr>
        <a:xfrm>
          <a:off x="7763436" y="5602943"/>
          <a:ext cx="3657600" cy="744069"/>
        </a:xfrm>
        <a:prstGeom prst="wedgeRectCallout">
          <a:avLst>
            <a:gd name="adj1" fmla="val -93029"/>
            <a:gd name="adj2" fmla="val 190577"/>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algn="l"/>
          <a:r>
            <a:rPr kumimoji="1" lang="ja-JP" altLang="en-US" sz="1100" b="1"/>
            <a:t>実証運行に必要な費用（高速代や駐車場代含む）の合計額の</a:t>
          </a:r>
          <a:r>
            <a:rPr kumimoji="1" lang="en-US" altLang="ja-JP" sz="1100" b="1"/>
            <a:t>1/2</a:t>
          </a:r>
          <a:r>
            <a:rPr kumimoji="1" lang="ja-JP" altLang="en-US" sz="1100" b="1"/>
            <a:t>の収入を得る必要がございます。</a:t>
          </a:r>
          <a:endParaRPr kumimoji="1" lang="en-US" altLang="ja-JP" sz="1100" b="1"/>
        </a:p>
        <a:p>
          <a:pPr algn="l"/>
          <a:endParaRPr kumimoji="1" lang="en-US" altLang="ja-JP" sz="1100" b="1"/>
        </a:p>
      </xdr:txBody>
    </xdr:sp>
    <xdr:clientData/>
  </xdr:twoCellAnchor>
  <xdr:twoCellAnchor>
    <xdr:from>
      <xdr:col>17</xdr:col>
      <xdr:colOff>224117</xdr:colOff>
      <xdr:row>11</xdr:row>
      <xdr:rowOff>233082</xdr:rowOff>
    </xdr:from>
    <xdr:to>
      <xdr:col>23</xdr:col>
      <xdr:colOff>8964</xdr:colOff>
      <xdr:row>16</xdr:row>
      <xdr:rowOff>493059</xdr:rowOff>
    </xdr:to>
    <xdr:sp macro="" textlink="">
      <xdr:nvSpPr>
        <xdr:cNvPr id="4" name="正方形/長方形 3">
          <a:extLst>
            <a:ext uri="{FF2B5EF4-FFF2-40B4-BE49-F238E27FC236}">
              <a16:creationId xmlns:a16="http://schemas.microsoft.com/office/drawing/2014/main" id="{00000000-0008-0000-0D00-000004000000}"/>
            </a:ext>
          </a:extLst>
        </xdr:cNvPr>
        <xdr:cNvSpPr/>
      </xdr:nvSpPr>
      <xdr:spPr>
        <a:xfrm>
          <a:off x="4867835" y="2187388"/>
          <a:ext cx="1129553" cy="2519083"/>
        </a:xfrm>
        <a:prstGeom prst="rect">
          <a:avLst/>
        </a:prstGeom>
        <a:no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18</xdr:col>
      <xdr:colOff>0</xdr:colOff>
      <xdr:row>22</xdr:row>
      <xdr:rowOff>233081</xdr:rowOff>
    </xdr:from>
    <xdr:to>
      <xdr:col>23</xdr:col>
      <xdr:colOff>17929</xdr:colOff>
      <xdr:row>27</xdr:row>
      <xdr:rowOff>493058</xdr:rowOff>
    </xdr:to>
    <xdr:sp macro="" textlink="">
      <xdr:nvSpPr>
        <xdr:cNvPr id="47" name="正方形/長方形 46">
          <a:extLst>
            <a:ext uri="{FF2B5EF4-FFF2-40B4-BE49-F238E27FC236}">
              <a16:creationId xmlns:a16="http://schemas.microsoft.com/office/drawing/2014/main" id="{00000000-0008-0000-0D00-00002F000000}"/>
            </a:ext>
          </a:extLst>
        </xdr:cNvPr>
        <xdr:cNvSpPr/>
      </xdr:nvSpPr>
      <xdr:spPr>
        <a:xfrm>
          <a:off x="4876800" y="6185646"/>
          <a:ext cx="1129553" cy="2519083"/>
        </a:xfrm>
        <a:prstGeom prst="rect">
          <a:avLst/>
        </a:prstGeom>
        <a:no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23</xdr:col>
      <xdr:colOff>1066800</xdr:colOff>
      <xdr:row>34</xdr:row>
      <xdr:rowOff>62753</xdr:rowOff>
    </xdr:from>
    <xdr:to>
      <xdr:col>23</xdr:col>
      <xdr:colOff>4742330</xdr:colOff>
      <xdr:row>35</xdr:row>
      <xdr:rowOff>170330</xdr:rowOff>
    </xdr:to>
    <xdr:sp macro="" textlink="">
      <xdr:nvSpPr>
        <xdr:cNvPr id="49" name="四角形吹き出し 48">
          <a:extLst>
            <a:ext uri="{FF2B5EF4-FFF2-40B4-BE49-F238E27FC236}">
              <a16:creationId xmlns:a16="http://schemas.microsoft.com/office/drawing/2014/main" id="{00000000-0008-0000-0D00-000031000000}"/>
            </a:ext>
          </a:extLst>
        </xdr:cNvPr>
        <xdr:cNvSpPr/>
      </xdr:nvSpPr>
      <xdr:spPr>
        <a:xfrm>
          <a:off x="7055224" y="10282518"/>
          <a:ext cx="3675530" cy="358588"/>
        </a:xfrm>
        <a:prstGeom prst="wedgeRectCallout">
          <a:avLst>
            <a:gd name="adj1" fmla="val -84736"/>
            <a:gd name="adj2" fmla="val 86857"/>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algn="l"/>
          <a:r>
            <a:rPr kumimoji="1" lang="ja-JP" altLang="en-US" sz="1100" b="1"/>
            <a:t>様式</a:t>
          </a:r>
          <a:r>
            <a:rPr kumimoji="1" lang="en-US" altLang="ja-JP" sz="1100" b="1"/>
            <a:t>2</a:t>
          </a:r>
          <a:r>
            <a:rPr kumimoji="1" lang="ja-JP" altLang="en-US" sz="1100" b="1"/>
            <a:t>の補助金合計額と一致しているかご確認ください</a:t>
          </a:r>
          <a:endParaRPr kumimoji="1" lang="en-US" altLang="ja-JP" sz="1100" b="1"/>
        </a:p>
      </xdr:txBody>
    </xdr:sp>
    <xdr:clientData/>
  </xdr:twoCellAnchor>
  <xdr:twoCellAnchor>
    <xdr:from>
      <xdr:col>9</xdr:col>
      <xdr:colOff>197224</xdr:colOff>
      <xdr:row>15</xdr:row>
      <xdr:rowOff>358589</xdr:rowOff>
    </xdr:from>
    <xdr:to>
      <xdr:col>23</xdr:col>
      <xdr:colOff>4157382</xdr:colOff>
      <xdr:row>16</xdr:row>
      <xdr:rowOff>125504</xdr:rowOff>
    </xdr:to>
    <xdr:sp macro="" textlink="">
      <xdr:nvSpPr>
        <xdr:cNvPr id="7" name="四角形吹き出し 6">
          <a:extLst>
            <a:ext uri="{FF2B5EF4-FFF2-40B4-BE49-F238E27FC236}">
              <a16:creationId xmlns:a16="http://schemas.microsoft.com/office/drawing/2014/main" id="{00000000-0008-0000-0D00-000007000000}"/>
            </a:ext>
          </a:extLst>
        </xdr:cNvPr>
        <xdr:cNvSpPr/>
      </xdr:nvSpPr>
      <xdr:spPr>
        <a:xfrm>
          <a:off x="3048000" y="4096871"/>
          <a:ext cx="7277100" cy="277904"/>
        </a:xfrm>
        <a:prstGeom prst="wedgeRectCallout">
          <a:avLst>
            <a:gd name="adj1" fmla="val -88820"/>
            <a:gd name="adj2" fmla="val 277659"/>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r>
            <a:rPr lang="ja-JP" altLang="en-US" b="1">
              <a:effectLst/>
            </a:rPr>
            <a:t>新規路線の追加、増便、路線（経路）の見直しのいずれかを含む計画としたうえでチェックを選択してください</a:t>
          </a:r>
          <a:endParaRPr lang="ja-JP" altLang="ja-JP" b="1">
            <a:effectLst/>
          </a:endParaRPr>
        </a:p>
      </xdr:txBody>
    </xdr:sp>
    <xdr:clientData/>
  </xdr:twoCellAnchor>
  <xdr:twoCellAnchor editAs="absolute">
    <xdr:from>
      <xdr:col>23</xdr:col>
      <xdr:colOff>394447</xdr:colOff>
      <xdr:row>9</xdr:row>
      <xdr:rowOff>134471</xdr:rowOff>
    </xdr:from>
    <xdr:to>
      <xdr:col>27</xdr:col>
      <xdr:colOff>181834</xdr:colOff>
      <xdr:row>14</xdr:row>
      <xdr:rowOff>277408</xdr:rowOff>
    </xdr:to>
    <xdr:sp macro="" textlink="">
      <xdr:nvSpPr>
        <xdr:cNvPr id="8" name="正方形/長方形 7">
          <a:extLst>
            <a:ext uri="{FF2B5EF4-FFF2-40B4-BE49-F238E27FC236}">
              <a16:creationId xmlns:a16="http://schemas.microsoft.com/office/drawing/2014/main" id="{00000000-0008-0000-0D00-000008000000}"/>
            </a:ext>
          </a:extLst>
        </xdr:cNvPr>
        <xdr:cNvSpPr/>
      </xdr:nvSpPr>
      <xdr:spPr>
        <a:xfrm>
          <a:off x="6562165" y="1667436"/>
          <a:ext cx="5488940" cy="1837266"/>
        </a:xfrm>
        <a:prstGeom prst="rect">
          <a:avLst/>
        </a:prstGeom>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l"/>
          <a:r>
            <a:rPr kumimoji="1" lang="en-US" altLang="ja-JP" sz="1100" b="1"/>
            <a:t>【</a:t>
          </a:r>
          <a:r>
            <a:rPr kumimoji="1" lang="ja-JP" altLang="en-US" sz="1100" b="1"/>
            <a:t>注意</a:t>
          </a:r>
          <a:r>
            <a:rPr kumimoji="1" lang="en-US" altLang="ja-JP" sz="1100" b="1"/>
            <a:t>】</a:t>
          </a:r>
        </a:p>
        <a:p>
          <a:pPr algn="l"/>
          <a:r>
            <a:rPr kumimoji="1" lang="ja-JP" altLang="en-US" sz="1100"/>
            <a:t>実証運行を実施する場合は、観光促進を目的とした</a:t>
          </a:r>
          <a:endParaRPr kumimoji="1" lang="en-US" altLang="ja-JP" sz="1100"/>
        </a:p>
        <a:p>
          <a:pPr algn="l"/>
          <a:r>
            <a:rPr kumimoji="1" lang="ja-JP" altLang="en-US" sz="1100" b="1"/>
            <a:t>①新規路線の追加、②増便、③路線（系統）の見直し</a:t>
          </a:r>
          <a:endParaRPr kumimoji="1" lang="en-US" altLang="ja-JP" sz="1100" b="1"/>
        </a:p>
        <a:p>
          <a:pPr algn="l"/>
          <a:r>
            <a:rPr kumimoji="1" lang="ja-JP" altLang="en-US" sz="1100"/>
            <a:t>のいずれかを計画内に必ず含めてください。</a:t>
          </a:r>
          <a:endParaRPr kumimoji="1" lang="en-US" altLang="ja-JP" sz="1100"/>
        </a:p>
        <a:p>
          <a:pPr algn="l"/>
          <a:r>
            <a:rPr kumimoji="1" lang="en-US" altLang="ja-JP" sz="1000"/>
            <a:t>※</a:t>
          </a:r>
          <a:r>
            <a:rPr kumimoji="1" lang="ja-JP" altLang="en-US" sz="1000"/>
            <a:t>様式</a:t>
          </a:r>
          <a:r>
            <a:rPr kumimoji="1" lang="en-US" altLang="ja-JP" sz="1000"/>
            <a:t>1</a:t>
          </a:r>
          <a:r>
            <a:rPr kumimoji="1" lang="ja-JP" altLang="en-US" sz="1000"/>
            <a:t>内にいずれに当てはまるかの記載、当シートのチェックを選択してください</a:t>
          </a:r>
          <a:endParaRPr kumimoji="1" lang="en-US" altLang="ja-JP" sz="1000"/>
        </a:p>
        <a:p>
          <a:pPr algn="l"/>
          <a:endParaRPr kumimoji="1" lang="en-US" altLang="ja-JP" sz="1100"/>
        </a:p>
        <a:p>
          <a:pPr algn="l"/>
          <a:r>
            <a:rPr kumimoji="1" lang="ja-JP" altLang="en-US" sz="1100"/>
            <a:t>単なる既存路線の維持とならないようご注意ください。</a:t>
          </a:r>
          <a:endParaRPr kumimoji="1" lang="en-US" altLang="ja-JP" sz="1100"/>
        </a:p>
      </xdr:txBody>
    </xdr:sp>
    <xdr:clientData fPrintsWithSheet="0"/>
  </xdr:twoCellAnchor>
  <xdr:twoCellAnchor>
    <xdr:from>
      <xdr:col>13</xdr:col>
      <xdr:colOff>188259</xdr:colOff>
      <xdr:row>14</xdr:row>
      <xdr:rowOff>385482</xdr:rowOff>
    </xdr:from>
    <xdr:to>
      <xdr:col>23</xdr:col>
      <xdr:colOff>170330</xdr:colOff>
      <xdr:row>15</xdr:row>
      <xdr:rowOff>179294</xdr:rowOff>
    </xdr:to>
    <xdr:sp macro="" textlink="">
      <xdr:nvSpPr>
        <xdr:cNvPr id="9" name="四角形吹き出し 8">
          <a:extLst>
            <a:ext uri="{FF2B5EF4-FFF2-40B4-BE49-F238E27FC236}">
              <a16:creationId xmlns:a16="http://schemas.microsoft.com/office/drawing/2014/main" id="{00000000-0008-0000-0D00-000009000000}"/>
            </a:ext>
          </a:extLst>
        </xdr:cNvPr>
        <xdr:cNvSpPr/>
      </xdr:nvSpPr>
      <xdr:spPr>
        <a:xfrm>
          <a:off x="4007224" y="3612776"/>
          <a:ext cx="2330824" cy="304800"/>
        </a:xfrm>
        <a:prstGeom prst="wedgeRectCallout">
          <a:avLst>
            <a:gd name="adj1" fmla="val -101002"/>
            <a:gd name="adj2" fmla="val -318677"/>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algn="l"/>
          <a:r>
            <a:rPr kumimoji="1" lang="ja-JP" altLang="en-US" sz="1100" b="1"/>
            <a:t>公租公課は対象外となります</a:t>
          </a:r>
          <a:endParaRPr kumimoji="1" lang="en-US" altLang="ja-JP" sz="1100" b="1"/>
        </a:p>
      </xdr:txBody>
    </xdr:sp>
    <xdr:clientData/>
  </xdr:twoCellAnchor>
</xdr:wsDr>
</file>

<file path=xl/drawings/drawing11.xml><?xml version="1.0" encoding="utf-8"?>
<xdr:wsDr xmlns:xdr="http://schemas.openxmlformats.org/drawingml/2006/spreadsheetDrawing" xmlns:a="http://schemas.openxmlformats.org/drawingml/2006/main">
  <xdr:twoCellAnchor editAs="absolute">
    <xdr:from>
      <xdr:col>23</xdr:col>
      <xdr:colOff>224119</xdr:colOff>
      <xdr:row>13</xdr:row>
      <xdr:rowOff>206188</xdr:rowOff>
    </xdr:from>
    <xdr:to>
      <xdr:col>43</xdr:col>
      <xdr:colOff>226659</xdr:colOff>
      <xdr:row>16</xdr:row>
      <xdr:rowOff>500964</xdr:rowOff>
    </xdr:to>
    <xdr:sp macro="" textlink="">
      <xdr:nvSpPr>
        <xdr:cNvPr id="2" name="正方形/長方形 1">
          <a:extLst>
            <a:ext uri="{FF2B5EF4-FFF2-40B4-BE49-F238E27FC236}">
              <a16:creationId xmlns:a16="http://schemas.microsoft.com/office/drawing/2014/main" id="{00000000-0008-0000-0E00-000002000000}"/>
            </a:ext>
          </a:extLst>
        </xdr:cNvPr>
        <xdr:cNvSpPr/>
      </xdr:nvSpPr>
      <xdr:spPr>
        <a:xfrm>
          <a:off x="6617299" y="2896048"/>
          <a:ext cx="5565140" cy="1826396"/>
        </a:xfrm>
        <a:prstGeom prst="rect">
          <a:avLst/>
        </a:prstGeom>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l"/>
          <a:r>
            <a:rPr kumimoji="1" lang="en-US" altLang="ja-JP" sz="1100" b="1"/>
            <a:t>【</a:t>
          </a:r>
          <a:r>
            <a:rPr kumimoji="1" lang="ja-JP" altLang="en-US" sz="1100" b="1"/>
            <a:t>注意</a:t>
          </a:r>
          <a:r>
            <a:rPr kumimoji="1" lang="en-US" altLang="ja-JP" sz="1100" b="1"/>
            <a:t>】</a:t>
          </a:r>
        </a:p>
        <a:p>
          <a:pPr algn="l"/>
          <a:r>
            <a:rPr kumimoji="1" lang="ja-JP" altLang="en-US" sz="1100"/>
            <a:t>実証運行を実施する場合は、観光促進を目的とした</a:t>
          </a:r>
          <a:endParaRPr kumimoji="1" lang="en-US" altLang="ja-JP" sz="1100"/>
        </a:p>
        <a:p>
          <a:pPr algn="l"/>
          <a:r>
            <a:rPr kumimoji="1" lang="ja-JP" altLang="en-US" sz="1100" b="1"/>
            <a:t>①新規路線の追加、②増便、③路線（系統）の見直し</a:t>
          </a:r>
          <a:endParaRPr kumimoji="1" lang="en-US" altLang="ja-JP" sz="1100" b="1"/>
        </a:p>
        <a:p>
          <a:pPr algn="l"/>
          <a:r>
            <a:rPr kumimoji="1" lang="ja-JP" altLang="en-US" sz="1100"/>
            <a:t>のいずれかを計画内に必ず含めてください。</a:t>
          </a:r>
          <a:endParaRPr kumimoji="1" lang="en-US" altLang="ja-JP" sz="1100"/>
        </a:p>
        <a:p>
          <a:pPr algn="l"/>
          <a:r>
            <a:rPr kumimoji="1" lang="en-US" altLang="ja-JP" sz="1000"/>
            <a:t>※</a:t>
          </a:r>
          <a:r>
            <a:rPr kumimoji="1" lang="ja-JP" altLang="en-US" sz="1000"/>
            <a:t>様式</a:t>
          </a:r>
          <a:r>
            <a:rPr kumimoji="1" lang="en-US" altLang="ja-JP" sz="1000"/>
            <a:t>1</a:t>
          </a:r>
          <a:r>
            <a:rPr kumimoji="1" lang="ja-JP" altLang="en-US" sz="1000"/>
            <a:t>内にいずれに当てはまるかの記載、当シートのチェックを選択してください</a:t>
          </a:r>
          <a:endParaRPr kumimoji="1" lang="en-US" altLang="ja-JP" sz="1000"/>
        </a:p>
        <a:p>
          <a:pPr algn="l"/>
          <a:endParaRPr kumimoji="1" lang="en-US" altLang="ja-JP" sz="1100"/>
        </a:p>
        <a:p>
          <a:pPr algn="l"/>
          <a:r>
            <a:rPr kumimoji="1" lang="ja-JP" altLang="en-US" sz="1100"/>
            <a:t>単なる既存路線の維持とならないようご注意ください。</a:t>
          </a:r>
          <a:endParaRPr kumimoji="1" lang="en-US" altLang="ja-JP" sz="1100"/>
        </a:p>
      </xdr:txBody>
    </xdr:sp>
    <xdr:clientData fPrintsWithSheet="0"/>
  </xdr:twoCellAnchor>
  <xdr:twoCellAnchor>
    <xdr:from>
      <xdr:col>25</xdr:col>
      <xdr:colOff>188258</xdr:colOff>
      <xdr:row>5</xdr:row>
      <xdr:rowOff>26895</xdr:rowOff>
    </xdr:from>
    <xdr:to>
      <xdr:col>38</xdr:col>
      <xdr:colOff>251012</xdr:colOff>
      <xdr:row>6</xdr:row>
      <xdr:rowOff>161366</xdr:rowOff>
    </xdr:to>
    <xdr:sp macro="" textlink="">
      <xdr:nvSpPr>
        <xdr:cNvPr id="3" name="四角形吹き出し 2">
          <a:extLst>
            <a:ext uri="{FF2B5EF4-FFF2-40B4-BE49-F238E27FC236}">
              <a16:creationId xmlns:a16="http://schemas.microsoft.com/office/drawing/2014/main" id="{00000000-0008-0000-0E00-000003000000}"/>
            </a:ext>
          </a:extLst>
        </xdr:cNvPr>
        <xdr:cNvSpPr/>
      </xdr:nvSpPr>
      <xdr:spPr>
        <a:xfrm>
          <a:off x="7028329" y="878542"/>
          <a:ext cx="3675530" cy="304800"/>
        </a:xfrm>
        <a:prstGeom prst="wedgeRectCallout">
          <a:avLst>
            <a:gd name="adj1" fmla="val -74248"/>
            <a:gd name="adj2" fmla="val -77500"/>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algn="l"/>
          <a:r>
            <a:rPr kumimoji="1" lang="ja-JP" altLang="en-US" sz="1100" b="1"/>
            <a:t>様式</a:t>
          </a:r>
          <a:r>
            <a:rPr kumimoji="1" lang="en-US" altLang="ja-JP" sz="1100" b="1"/>
            <a:t>2</a:t>
          </a:r>
          <a:r>
            <a:rPr kumimoji="1" lang="ja-JP" altLang="en-US" sz="1100" b="1"/>
            <a:t>の補助事業者名が反映されます</a:t>
          </a:r>
          <a:endParaRPr kumimoji="1" lang="en-US" altLang="ja-JP" sz="1100" b="1"/>
        </a:p>
      </xdr:txBody>
    </xdr:sp>
    <xdr:clientData/>
  </xdr:twoCellAnchor>
  <xdr:twoCellAnchor>
    <xdr:from>
      <xdr:col>9</xdr:col>
      <xdr:colOff>224117</xdr:colOff>
      <xdr:row>18</xdr:row>
      <xdr:rowOff>1</xdr:rowOff>
    </xdr:from>
    <xdr:to>
      <xdr:col>38</xdr:col>
      <xdr:colOff>15688</xdr:colOff>
      <xdr:row>18</xdr:row>
      <xdr:rowOff>277905</xdr:rowOff>
    </xdr:to>
    <xdr:sp macro="" textlink="">
      <xdr:nvSpPr>
        <xdr:cNvPr id="4" name="四角形吹き出し 3">
          <a:extLst>
            <a:ext uri="{FF2B5EF4-FFF2-40B4-BE49-F238E27FC236}">
              <a16:creationId xmlns:a16="http://schemas.microsoft.com/office/drawing/2014/main" id="{00000000-0008-0000-0E00-000004000000}"/>
            </a:ext>
          </a:extLst>
        </xdr:cNvPr>
        <xdr:cNvSpPr/>
      </xdr:nvSpPr>
      <xdr:spPr>
        <a:xfrm>
          <a:off x="3191435" y="5271248"/>
          <a:ext cx="7277100" cy="277904"/>
        </a:xfrm>
        <a:prstGeom prst="wedgeRectCallout">
          <a:avLst>
            <a:gd name="adj1" fmla="val -88574"/>
            <a:gd name="adj2" fmla="val 393789"/>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r>
            <a:rPr lang="ja-JP" altLang="en-US" b="1">
              <a:effectLst/>
            </a:rPr>
            <a:t>新規路線の追加、増便、路線（経路）の見直しのいずれかを含む計画としたうえでチェックを選択してください</a:t>
          </a:r>
          <a:endParaRPr lang="ja-JP" altLang="ja-JP" b="1">
            <a:effectLst/>
          </a:endParaRPr>
        </a:p>
      </xdr:txBody>
    </xdr:sp>
    <xdr:clientData/>
  </xdr:twoCellAnchor>
  <xdr:twoCellAnchor>
    <xdr:from>
      <xdr:col>10</xdr:col>
      <xdr:colOff>89646</xdr:colOff>
      <xdr:row>16</xdr:row>
      <xdr:rowOff>358589</xdr:rowOff>
    </xdr:from>
    <xdr:to>
      <xdr:col>20</xdr:col>
      <xdr:colOff>0</xdr:colOff>
      <xdr:row>17</xdr:row>
      <xdr:rowOff>152401</xdr:rowOff>
    </xdr:to>
    <xdr:sp macro="" textlink="">
      <xdr:nvSpPr>
        <xdr:cNvPr id="5" name="四角形吹き出し 4">
          <a:extLst>
            <a:ext uri="{FF2B5EF4-FFF2-40B4-BE49-F238E27FC236}">
              <a16:creationId xmlns:a16="http://schemas.microsoft.com/office/drawing/2014/main" id="{00000000-0008-0000-0E00-000005000000}"/>
            </a:ext>
          </a:extLst>
        </xdr:cNvPr>
        <xdr:cNvSpPr/>
      </xdr:nvSpPr>
      <xdr:spPr>
        <a:xfrm>
          <a:off x="3299011" y="4607860"/>
          <a:ext cx="2330824" cy="304800"/>
        </a:xfrm>
        <a:prstGeom prst="wedgeRectCallout">
          <a:avLst>
            <a:gd name="adj1" fmla="val -101002"/>
            <a:gd name="adj2" fmla="val -318677"/>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algn="l"/>
          <a:r>
            <a:rPr kumimoji="1" lang="ja-JP" altLang="en-US" sz="1100" b="1"/>
            <a:t>公租公課は対象外となります</a:t>
          </a:r>
          <a:endParaRPr kumimoji="1" lang="en-US" altLang="ja-JP" sz="1100" b="1"/>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5.bin"/><Relationship Id="rId4" Type="http://schemas.openxmlformats.org/officeDocument/2006/relationships/comments" Target="../comments2.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6.bin"/><Relationship Id="rId4" Type="http://schemas.openxmlformats.org/officeDocument/2006/relationships/comments" Target="../comments3.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5.xml"/><Relationship Id="rId1" Type="http://schemas.openxmlformats.org/officeDocument/2006/relationships/printerSettings" Target="../printerSettings/printerSettings7.bin"/><Relationship Id="rId4" Type="http://schemas.openxmlformats.org/officeDocument/2006/relationships/comments" Target="../comments4.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6.xml"/><Relationship Id="rId1" Type="http://schemas.openxmlformats.org/officeDocument/2006/relationships/printerSettings" Target="../printerSettings/printerSettings8.bin"/><Relationship Id="rId4" Type="http://schemas.openxmlformats.org/officeDocument/2006/relationships/comments" Target="../comments5.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7.xml"/><Relationship Id="rId1" Type="http://schemas.openxmlformats.org/officeDocument/2006/relationships/printerSettings" Target="../printerSettings/printerSettings9.bin"/><Relationship Id="rId4" Type="http://schemas.openxmlformats.org/officeDocument/2006/relationships/comments" Target="../comments6.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8.xml"/><Relationship Id="rId1" Type="http://schemas.openxmlformats.org/officeDocument/2006/relationships/printerSettings" Target="../printerSettings/printerSettings10.bin"/><Relationship Id="rId4" Type="http://schemas.openxmlformats.org/officeDocument/2006/relationships/comments" Target="../comments7.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9.xml"/><Relationship Id="rId1" Type="http://schemas.openxmlformats.org/officeDocument/2006/relationships/printerSettings" Target="../printerSettings/printerSettings11.bin"/><Relationship Id="rId4" Type="http://schemas.openxmlformats.org/officeDocument/2006/relationships/comments" Target="../comments8.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0.xml"/><Relationship Id="rId1" Type="http://schemas.openxmlformats.org/officeDocument/2006/relationships/printerSettings" Target="../printerSettings/printerSettings12.bin"/><Relationship Id="rId4" Type="http://schemas.openxmlformats.org/officeDocument/2006/relationships/comments" Target="../comments9.xml"/></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1.xml"/><Relationship Id="rId1" Type="http://schemas.openxmlformats.org/officeDocument/2006/relationships/printerSettings" Target="../printerSettings/printerSettings13.bin"/><Relationship Id="rId4" Type="http://schemas.openxmlformats.org/officeDocument/2006/relationships/comments" Target="../comments10.xml"/></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tabColor rgb="FF00B050"/>
    <pageSetUpPr fitToPage="1"/>
  </sheetPr>
  <dimension ref="A2:M105"/>
  <sheetViews>
    <sheetView zoomScale="85" zoomScaleNormal="85" workbookViewId="0">
      <selection activeCell="B55" sqref="B55"/>
    </sheetView>
  </sheetViews>
  <sheetFormatPr defaultColWidth="8.75" defaultRowHeight="18"/>
  <cols>
    <col min="1" max="11" width="8.75" style="23"/>
    <col min="12" max="12" width="23.25" style="23" customWidth="1"/>
    <col min="13" max="16384" width="8.75" style="23"/>
  </cols>
  <sheetData>
    <row r="2" spans="1:13">
      <c r="A2" s="23" t="s">
        <v>0</v>
      </c>
    </row>
    <row r="4" spans="1:13" ht="19.899999999999999">
      <c r="A4" s="24" t="s">
        <v>1</v>
      </c>
      <c r="B4" s="23" t="s">
        <v>2</v>
      </c>
    </row>
    <row r="5" spans="1:13" ht="19.899999999999999">
      <c r="A5" s="24"/>
      <c r="B5" s="26" t="s">
        <v>3</v>
      </c>
    </row>
    <row r="6" spans="1:13">
      <c r="A6" s="25"/>
      <c r="B6" s="26" t="s">
        <v>4</v>
      </c>
    </row>
    <row r="7" spans="1:13">
      <c r="A7" s="25"/>
      <c r="B7" s="26" t="s">
        <v>5</v>
      </c>
    </row>
    <row r="8" spans="1:13" ht="18" customHeight="1">
      <c r="A8" s="25"/>
      <c r="B8" s="319" t="s">
        <v>6</v>
      </c>
      <c r="C8" s="319"/>
      <c r="D8" s="319"/>
      <c r="E8" s="319"/>
      <c r="F8" s="319"/>
      <c r="G8" s="319"/>
      <c r="H8" s="319"/>
      <c r="I8" s="319"/>
      <c r="J8" s="319"/>
      <c r="K8" s="319"/>
      <c r="L8" s="319"/>
      <c r="M8" s="319"/>
    </row>
    <row r="9" spans="1:13">
      <c r="B9" s="26"/>
    </row>
    <row r="10" spans="1:13">
      <c r="B10" s="26"/>
    </row>
    <row r="11" spans="1:13">
      <c r="B11" s="26"/>
    </row>
    <row r="12" spans="1:13">
      <c r="B12" s="26"/>
    </row>
    <row r="13" spans="1:13">
      <c r="B13" s="26"/>
    </row>
    <row r="14" spans="1:13">
      <c r="B14" s="26"/>
    </row>
    <row r="15" spans="1:13">
      <c r="B15" s="26"/>
    </row>
    <row r="16" spans="1:13">
      <c r="B16" s="26" t="s">
        <v>7</v>
      </c>
    </row>
    <row r="17" spans="1:12" ht="18" customHeight="1">
      <c r="B17" s="318" t="s">
        <v>8</v>
      </c>
      <c r="C17" s="318"/>
      <c r="D17" s="318"/>
      <c r="E17" s="318"/>
      <c r="F17" s="318"/>
      <c r="G17" s="318"/>
      <c r="H17" s="318"/>
      <c r="I17" s="318"/>
      <c r="J17" s="318"/>
      <c r="K17" s="318"/>
      <c r="L17" s="318"/>
    </row>
    <row r="18" spans="1:12">
      <c r="B18" s="318"/>
      <c r="C18" s="318"/>
      <c r="D18" s="318"/>
      <c r="E18" s="318"/>
      <c r="F18" s="318"/>
      <c r="G18" s="318"/>
      <c r="H18" s="318"/>
      <c r="I18" s="318"/>
      <c r="J18" s="318"/>
      <c r="K18" s="318"/>
      <c r="L18" s="318"/>
    </row>
    <row r="19" spans="1:12">
      <c r="B19" s="318"/>
      <c r="C19" s="318"/>
      <c r="D19" s="318"/>
      <c r="E19" s="318"/>
      <c r="F19" s="318"/>
      <c r="G19" s="318"/>
      <c r="H19" s="318"/>
      <c r="I19" s="318"/>
      <c r="J19" s="318"/>
      <c r="K19" s="318"/>
      <c r="L19" s="318"/>
    </row>
    <row r="20" spans="1:12">
      <c r="B20" s="27"/>
      <c r="C20" s="28"/>
      <c r="D20" s="28"/>
      <c r="E20" s="28"/>
      <c r="F20" s="28"/>
      <c r="G20" s="28"/>
      <c r="H20" s="28"/>
      <c r="I20" s="28"/>
      <c r="J20" s="28"/>
      <c r="K20" s="28"/>
      <c r="L20" s="28"/>
    </row>
    <row r="21" spans="1:12" ht="18" customHeight="1">
      <c r="B21" s="26"/>
    </row>
    <row r="22" spans="1:12">
      <c r="B22" s="26"/>
    </row>
    <row r="23" spans="1:12">
      <c r="B23" s="26"/>
    </row>
    <row r="24" spans="1:12">
      <c r="B24" s="26"/>
    </row>
    <row r="25" spans="1:12">
      <c r="B25" s="26"/>
    </row>
    <row r="26" spans="1:12" ht="19.899999999999999">
      <c r="A26" s="24" t="s">
        <v>9</v>
      </c>
      <c r="B26" s="23" t="s">
        <v>10</v>
      </c>
    </row>
    <row r="27" spans="1:12">
      <c r="B27" s="317" t="s">
        <v>11</v>
      </c>
      <c r="C27" s="317"/>
      <c r="D27" s="317"/>
      <c r="E27" s="317"/>
      <c r="F27" s="317"/>
      <c r="G27" s="317"/>
      <c r="H27" s="317"/>
      <c r="I27" s="317"/>
      <c r="J27" s="317"/>
      <c r="K27" s="317"/>
      <c r="L27" s="317"/>
    </row>
    <row r="28" spans="1:12">
      <c r="B28" s="317"/>
      <c r="C28" s="317"/>
      <c r="D28" s="317"/>
      <c r="E28" s="317"/>
      <c r="F28" s="317"/>
      <c r="G28" s="317"/>
      <c r="H28" s="317"/>
      <c r="I28" s="317"/>
      <c r="J28" s="317"/>
      <c r="K28" s="317"/>
      <c r="L28" s="317"/>
    </row>
    <row r="29" spans="1:12">
      <c r="B29" s="153" t="s">
        <v>12</v>
      </c>
      <c r="C29" s="102"/>
      <c r="D29" s="102"/>
      <c r="E29" s="102"/>
      <c r="F29" s="102"/>
      <c r="G29" s="102"/>
      <c r="H29" s="102"/>
      <c r="I29" s="102"/>
      <c r="J29" s="102"/>
      <c r="K29" s="102"/>
      <c r="L29" s="102"/>
    </row>
    <row r="36" spans="1:2" ht="19.899999999999999">
      <c r="A36" s="24" t="s">
        <v>13</v>
      </c>
      <c r="B36" s="23" t="s">
        <v>14</v>
      </c>
    </row>
    <row r="37" spans="1:2">
      <c r="B37" s="23" t="s">
        <v>15</v>
      </c>
    </row>
    <row r="38" spans="1:2">
      <c r="B38" s="23" t="s">
        <v>16</v>
      </c>
    </row>
    <row r="39" spans="1:2">
      <c r="B39" s="23" t="s">
        <v>17</v>
      </c>
    </row>
    <row r="53" spans="1:2">
      <c r="B53" s="105" t="s">
        <v>18</v>
      </c>
    </row>
    <row r="54" spans="1:2">
      <c r="B54" s="105"/>
    </row>
    <row r="55" spans="1:2" ht="19.899999999999999">
      <c r="A55" s="24" t="s">
        <v>19</v>
      </c>
      <c r="B55" s="23" t="s">
        <v>20</v>
      </c>
    </row>
    <row r="56" spans="1:2">
      <c r="B56" s="105" t="s">
        <v>21</v>
      </c>
    </row>
    <row r="57" spans="1:2">
      <c r="B57" s="105"/>
    </row>
    <row r="58" spans="1:2">
      <c r="B58" s="105"/>
    </row>
    <row r="59" spans="1:2">
      <c r="B59" s="105"/>
    </row>
    <row r="60" spans="1:2">
      <c r="B60" s="105"/>
    </row>
    <row r="61" spans="1:2">
      <c r="B61" s="105"/>
    </row>
    <row r="62" spans="1:2">
      <c r="B62" s="105"/>
    </row>
    <row r="63" spans="1:2">
      <c r="B63" s="105"/>
    </row>
    <row r="64" spans="1:2">
      <c r="B64" s="105"/>
    </row>
    <row r="65" spans="1:5">
      <c r="B65" s="105"/>
    </row>
    <row r="66" spans="1:5">
      <c r="B66" s="105"/>
    </row>
    <row r="67" spans="1:5">
      <c r="B67" s="105"/>
    </row>
    <row r="68" spans="1:5">
      <c r="B68" s="105"/>
    </row>
    <row r="69" spans="1:5">
      <c r="B69" s="105"/>
    </row>
    <row r="70" spans="1:5">
      <c r="B70" s="105"/>
    </row>
    <row r="72" spans="1:5" ht="18.399999999999999" customHeight="1"/>
    <row r="74" spans="1:5" ht="19.899999999999999">
      <c r="A74" s="24" t="s">
        <v>22</v>
      </c>
      <c r="B74" s="100" t="s">
        <v>23</v>
      </c>
    </row>
    <row r="75" spans="1:5">
      <c r="B75" s="23" t="s">
        <v>24</v>
      </c>
      <c r="E75" s="100"/>
    </row>
    <row r="76" spans="1:5" ht="18" customHeight="1">
      <c r="B76" s="23" t="s">
        <v>25</v>
      </c>
      <c r="D76" s="100"/>
    </row>
    <row r="77" spans="1:5" ht="18.399999999999999" customHeight="1">
      <c r="B77" s="100" t="s">
        <v>26</v>
      </c>
      <c r="C77" s="100"/>
    </row>
    <row r="78" spans="1:5" ht="18" customHeight="1">
      <c r="B78" s="23" t="s">
        <v>27</v>
      </c>
    </row>
    <row r="79" spans="1:5" ht="18" customHeight="1">
      <c r="B79" s="106" t="s">
        <v>28</v>
      </c>
    </row>
    <row r="80" spans="1:5">
      <c r="B80" s="106"/>
    </row>
    <row r="81" spans="2:2">
      <c r="B81" s="100" t="s">
        <v>29</v>
      </c>
    </row>
    <row r="82" spans="2:2">
      <c r="B82" s="23" t="s">
        <v>30</v>
      </c>
    </row>
    <row r="83" spans="2:2">
      <c r="B83" s="23" t="s">
        <v>31</v>
      </c>
    </row>
    <row r="84" spans="2:2">
      <c r="B84" s="106" t="s">
        <v>32</v>
      </c>
    </row>
    <row r="85" spans="2:2">
      <c r="B85" s="23" t="s">
        <v>33</v>
      </c>
    </row>
    <row r="87" spans="2:2">
      <c r="B87" s="100" t="s">
        <v>34</v>
      </c>
    </row>
    <row r="88" spans="2:2">
      <c r="B88" s="23" t="s">
        <v>35</v>
      </c>
    </row>
    <row r="89" spans="2:2">
      <c r="B89" s="23" t="s">
        <v>36</v>
      </c>
    </row>
    <row r="90" spans="2:2">
      <c r="B90" s="23" t="s">
        <v>37</v>
      </c>
    </row>
    <row r="92" spans="2:2">
      <c r="B92" s="100" t="s">
        <v>38</v>
      </c>
    </row>
    <row r="93" spans="2:2">
      <c r="B93" s="23" t="s">
        <v>39</v>
      </c>
    </row>
    <row r="103" spans="2:2" ht="18.399999999999999" customHeight="1">
      <c r="B103" s="100" t="s">
        <v>40</v>
      </c>
    </row>
    <row r="104" spans="2:2" ht="32.65" customHeight="1">
      <c r="B104" s="23" t="s">
        <v>41</v>
      </c>
    </row>
    <row r="105" spans="2:2" ht="18" customHeight="1">
      <c r="B105" s="23" t="s">
        <v>42</v>
      </c>
    </row>
  </sheetData>
  <sheetProtection algorithmName="SHA-512" hashValue="ud0SrGD3f7ZW83IwwoqIf2sVwMW9RTSaRI0unlJLb78m6nseqeMQfhW80LYA1lzvC5K20vQxomgQkoIJ/ZowLg==" saltValue="VedrD0BVgfTpHB+6q4FQHg==" spinCount="100000" sheet="1" objects="1" scenarios="1" selectLockedCells="1"/>
  <mergeCells count="3">
    <mergeCell ref="B27:L28"/>
    <mergeCell ref="B17:L19"/>
    <mergeCell ref="B8:M8"/>
  </mergeCells>
  <phoneticPr fontId="1"/>
  <pageMargins left="0.7" right="0.7" top="0.75" bottom="0.75" header="0.3" footer="0.3"/>
  <pageSetup paperSize="9" scale="67"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2:L99"/>
  <sheetViews>
    <sheetView topLeftCell="A68" zoomScale="80" zoomScaleNormal="80" workbookViewId="0">
      <selection activeCell="E8" sqref="E8:E9"/>
    </sheetView>
  </sheetViews>
  <sheetFormatPr defaultColWidth="8.75" defaultRowHeight="18"/>
  <cols>
    <col min="2" max="2" width="12.25" bestFit="1" customWidth="1"/>
    <col min="3" max="3" width="3.25" bestFit="1" customWidth="1"/>
    <col min="4" max="4" width="84.25" bestFit="1" customWidth="1"/>
    <col min="5" max="6" width="23.25" customWidth="1"/>
    <col min="7" max="8" width="23.25" style="1" customWidth="1"/>
    <col min="9" max="10" width="23.25" customWidth="1"/>
  </cols>
  <sheetData>
    <row r="2" spans="1:9">
      <c r="A2" t="s">
        <v>43</v>
      </c>
    </row>
    <row r="3" spans="1:9" s="10" customFormat="1" ht="18.600000000000001" thickBot="1">
      <c r="B3" s="10" t="s">
        <v>44</v>
      </c>
      <c r="C3" s="41"/>
      <c r="D3" s="10" t="s">
        <v>45</v>
      </c>
      <c r="E3" s="10" t="s">
        <v>46</v>
      </c>
      <c r="F3" s="10" t="s">
        <v>47</v>
      </c>
      <c r="G3" s="320" t="s">
        <v>48</v>
      </c>
      <c r="H3" s="320"/>
      <c r="I3" s="10" t="s">
        <v>49</v>
      </c>
    </row>
    <row r="4" spans="1:9" ht="72">
      <c r="B4" s="35" t="s">
        <v>50</v>
      </c>
      <c r="C4" s="36" t="s">
        <v>51</v>
      </c>
      <c r="D4" s="36" t="s">
        <v>52</v>
      </c>
      <c r="E4" s="36" t="str">
        <f>B4&amp;C4</f>
        <v>乗合バス関係①</v>
      </c>
      <c r="F4" s="36">
        <v>10000000</v>
      </c>
      <c r="G4" s="43" t="s">
        <v>53</v>
      </c>
      <c r="H4" s="44" t="s">
        <v>54</v>
      </c>
    </row>
    <row r="5" spans="1:9" ht="90">
      <c r="B5" s="37" t="s">
        <v>50</v>
      </c>
      <c r="C5" s="38" t="s">
        <v>55</v>
      </c>
      <c r="D5" s="38" t="s">
        <v>56</v>
      </c>
      <c r="E5" s="38" t="str">
        <f t="shared" ref="E5:E39" si="0">B5&amp;C5</f>
        <v>乗合バス関係②</v>
      </c>
      <c r="F5" s="38">
        <v>10000000</v>
      </c>
      <c r="G5" s="45" t="s">
        <v>57</v>
      </c>
      <c r="H5" s="46" t="s">
        <v>58</v>
      </c>
    </row>
    <row r="6" spans="1:9" ht="36">
      <c r="B6" s="37" t="s">
        <v>50</v>
      </c>
      <c r="C6" s="38" t="s">
        <v>59</v>
      </c>
      <c r="D6" s="38" t="s">
        <v>60</v>
      </c>
      <c r="E6" s="38" t="str">
        <f t="shared" si="0"/>
        <v>乗合バス関係③</v>
      </c>
      <c r="F6" s="38">
        <v>10000000</v>
      </c>
      <c r="G6" s="47" t="s">
        <v>61</v>
      </c>
      <c r="H6" s="46" t="s">
        <v>58</v>
      </c>
    </row>
    <row r="7" spans="1:9" ht="90">
      <c r="B7" s="37" t="s">
        <v>50</v>
      </c>
      <c r="C7" s="38" t="s">
        <v>62</v>
      </c>
      <c r="D7" s="38" t="s">
        <v>63</v>
      </c>
      <c r="E7" s="38" t="str">
        <f t="shared" si="0"/>
        <v>乗合バス関係④</v>
      </c>
      <c r="F7" s="38">
        <v>10000000</v>
      </c>
      <c r="G7" s="47" t="s">
        <v>64</v>
      </c>
      <c r="H7" s="46" t="s">
        <v>58</v>
      </c>
    </row>
    <row r="8" spans="1:9" ht="54">
      <c r="B8" s="37" t="s">
        <v>50</v>
      </c>
      <c r="C8" s="38" t="s">
        <v>65</v>
      </c>
      <c r="D8" s="38" t="s">
        <v>66</v>
      </c>
      <c r="E8" s="38" t="str">
        <f t="shared" si="0"/>
        <v>乗合バス関係⑤</v>
      </c>
      <c r="F8" s="38">
        <v>30000000</v>
      </c>
      <c r="G8" s="47" t="s">
        <v>67</v>
      </c>
      <c r="H8" s="46" t="s">
        <v>58</v>
      </c>
    </row>
    <row r="9" spans="1:9" ht="72">
      <c r="B9" s="37" t="s">
        <v>50</v>
      </c>
      <c r="C9" s="38" t="s">
        <v>68</v>
      </c>
      <c r="D9" s="38" t="s">
        <v>69</v>
      </c>
      <c r="E9" s="38" t="str">
        <f t="shared" si="0"/>
        <v>乗合バス関係⑥</v>
      </c>
      <c r="F9" s="38">
        <v>10000000</v>
      </c>
      <c r="G9" s="47" t="s">
        <v>70</v>
      </c>
      <c r="H9" s="46" t="s">
        <v>58</v>
      </c>
    </row>
    <row r="10" spans="1:9" ht="54">
      <c r="B10" s="37" t="s">
        <v>50</v>
      </c>
      <c r="C10" s="38" t="s">
        <v>71</v>
      </c>
      <c r="D10" s="38" t="s">
        <v>72</v>
      </c>
      <c r="E10" s="38" t="str">
        <f t="shared" si="0"/>
        <v>乗合バス関係⑦</v>
      </c>
      <c r="F10" s="38">
        <v>25000000</v>
      </c>
      <c r="G10" s="47" t="s">
        <v>73</v>
      </c>
      <c r="H10" s="46" t="s">
        <v>74</v>
      </c>
    </row>
    <row r="11" spans="1:9" ht="108.6" thickBot="1">
      <c r="B11" s="39" t="s">
        <v>50</v>
      </c>
      <c r="C11" s="40" t="s">
        <v>75</v>
      </c>
      <c r="D11" s="40" t="s">
        <v>76</v>
      </c>
      <c r="E11" s="40" t="str">
        <f t="shared" si="0"/>
        <v>乗合バス関係⑧</v>
      </c>
      <c r="F11" s="40">
        <v>2500000</v>
      </c>
      <c r="G11" s="48" t="s">
        <v>77</v>
      </c>
      <c r="H11" s="49" t="s">
        <v>58</v>
      </c>
    </row>
    <row r="12" spans="1:9" ht="72">
      <c r="B12" s="31" t="s">
        <v>78</v>
      </c>
      <c r="C12" s="32" t="s">
        <v>51</v>
      </c>
      <c r="D12" s="32" t="s">
        <v>52</v>
      </c>
      <c r="E12" s="32" t="str">
        <f t="shared" si="0"/>
        <v>貸切バス関係①</v>
      </c>
      <c r="F12" s="32">
        <v>10000000</v>
      </c>
      <c r="G12" s="51" t="s">
        <v>53</v>
      </c>
      <c r="H12" s="52" t="s">
        <v>58</v>
      </c>
    </row>
    <row r="13" spans="1:9" ht="72">
      <c r="B13" s="30" t="s">
        <v>78</v>
      </c>
      <c r="C13" s="14" t="s">
        <v>55</v>
      </c>
      <c r="D13" s="14" t="s">
        <v>56</v>
      </c>
      <c r="E13" s="14" t="str">
        <f t="shared" si="0"/>
        <v>貸切バス関係②</v>
      </c>
      <c r="F13" s="14">
        <v>10000000</v>
      </c>
      <c r="G13" s="53" t="s">
        <v>79</v>
      </c>
      <c r="H13" s="54" t="s">
        <v>58</v>
      </c>
    </row>
    <row r="14" spans="1:9" ht="36">
      <c r="B14" s="30" t="s">
        <v>78</v>
      </c>
      <c r="C14" s="14" t="s">
        <v>59</v>
      </c>
      <c r="D14" s="14" t="s">
        <v>60</v>
      </c>
      <c r="E14" s="14" t="str">
        <f t="shared" si="0"/>
        <v>貸切バス関係③</v>
      </c>
      <c r="F14" s="14">
        <v>10000000</v>
      </c>
      <c r="G14" s="55" t="s">
        <v>61</v>
      </c>
      <c r="H14" s="54" t="s">
        <v>58</v>
      </c>
    </row>
    <row r="15" spans="1:9" ht="54">
      <c r="B15" s="30" t="s">
        <v>78</v>
      </c>
      <c r="C15" s="14" t="s">
        <v>62</v>
      </c>
      <c r="D15" s="14" t="s">
        <v>80</v>
      </c>
      <c r="E15" s="14" t="str">
        <f t="shared" si="0"/>
        <v>貸切バス関係④</v>
      </c>
      <c r="F15" s="14">
        <v>30000000</v>
      </c>
      <c r="G15" s="56" t="s">
        <v>81</v>
      </c>
      <c r="H15" s="54" t="s">
        <v>58</v>
      </c>
    </row>
    <row r="16" spans="1:9" ht="72">
      <c r="B16" s="33" t="s">
        <v>78</v>
      </c>
      <c r="C16" s="34" t="s">
        <v>82</v>
      </c>
      <c r="D16" s="34" t="s">
        <v>83</v>
      </c>
      <c r="E16" s="34" t="str">
        <f t="shared" si="0"/>
        <v>貸切バス関係⑤</v>
      </c>
      <c r="F16" s="34">
        <v>10000000</v>
      </c>
      <c r="G16" s="56" t="s">
        <v>84</v>
      </c>
      <c r="H16" s="54" t="s">
        <v>58</v>
      </c>
    </row>
    <row r="17" spans="2:8" ht="54">
      <c r="B17" s="33" t="s">
        <v>78</v>
      </c>
      <c r="C17" s="14" t="s">
        <v>85</v>
      </c>
      <c r="D17" s="14" t="s">
        <v>86</v>
      </c>
      <c r="E17" s="14" t="str">
        <f t="shared" si="0"/>
        <v>貸切バス関係⑥</v>
      </c>
      <c r="F17" s="14">
        <v>25000000</v>
      </c>
      <c r="G17" s="56" t="s">
        <v>73</v>
      </c>
      <c r="H17" s="57" t="s">
        <v>74</v>
      </c>
    </row>
    <row r="18" spans="2:8" ht="108.6" thickBot="1">
      <c r="B18" s="33" t="s">
        <v>78</v>
      </c>
      <c r="C18" s="42" t="s">
        <v>87</v>
      </c>
      <c r="D18" s="42" t="s">
        <v>88</v>
      </c>
      <c r="E18" s="42" t="str">
        <f t="shared" si="0"/>
        <v>貸切バス関係⑦</v>
      </c>
      <c r="F18" s="42">
        <v>2500000</v>
      </c>
      <c r="G18" s="58" t="s">
        <v>89</v>
      </c>
      <c r="H18" s="59" t="s">
        <v>58</v>
      </c>
    </row>
    <row r="19" spans="2:8" ht="72">
      <c r="B19" s="35" t="s">
        <v>90</v>
      </c>
      <c r="C19" s="36" t="s">
        <v>51</v>
      </c>
      <c r="D19" s="36" t="s">
        <v>52</v>
      </c>
      <c r="E19" s="36" t="str">
        <f t="shared" si="0"/>
        <v>タクシー関係①</v>
      </c>
      <c r="F19" s="36">
        <v>10000000</v>
      </c>
      <c r="G19" s="43" t="s">
        <v>91</v>
      </c>
      <c r="H19" s="44" t="s">
        <v>92</v>
      </c>
    </row>
    <row r="20" spans="2:8" ht="72">
      <c r="B20" s="37" t="s">
        <v>90</v>
      </c>
      <c r="C20" s="38" t="s">
        <v>55</v>
      </c>
      <c r="D20" s="38" t="s">
        <v>56</v>
      </c>
      <c r="E20" s="38" t="str">
        <f t="shared" si="0"/>
        <v>タクシー関係②</v>
      </c>
      <c r="F20" s="38">
        <v>10000000</v>
      </c>
      <c r="G20" s="45" t="s">
        <v>79</v>
      </c>
      <c r="H20" s="46" t="s">
        <v>58</v>
      </c>
    </row>
    <row r="21" spans="2:8" ht="36">
      <c r="B21" s="37" t="s">
        <v>90</v>
      </c>
      <c r="C21" s="38" t="s">
        <v>13</v>
      </c>
      <c r="D21" s="38" t="s">
        <v>93</v>
      </c>
      <c r="E21" s="38" t="str">
        <f t="shared" si="0"/>
        <v>タクシー関係③</v>
      </c>
      <c r="F21" s="38">
        <v>10000000</v>
      </c>
      <c r="G21" s="50" t="s">
        <v>94</v>
      </c>
      <c r="H21" s="46" t="s">
        <v>95</v>
      </c>
    </row>
    <row r="22" spans="2:8" ht="54">
      <c r="B22" s="37" t="s">
        <v>90</v>
      </c>
      <c r="C22" s="38" t="s">
        <v>19</v>
      </c>
      <c r="D22" s="38" t="s">
        <v>80</v>
      </c>
      <c r="E22" s="38" t="str">
        <f t="shared" si="0"/>
        <v>タクシー関係④</v>
      </c>
      <c r="F22" s="38">
        <v>30000000</v>
      </c>
      <c r="G22" s="47" t="s">
        <v>96</v>
      </c>
      <c r="H22" s="46" t="s">
        <v>97</v>
      </c>
    </row>
    <row r="23" spans="2:8" ht="54.6" thickBot="1">
      <c r="B23" s="39" t="s">
        <v>90</v>
      </c>
      <c r="C23" s="40" t="s">
        <v>82</v>
      </c>
      <c r="D23" s="40" t="s">
        <v>98</v>
      </c>
      <c r="E23" s="40" t="str">
        <f t="shared" si="0"/>
        <v>タクシー関係⑤</v>
      </c>
      <c r="F23" s="40">
        <v>25000000</v>
      </c>
      <c r="G23" s="48" t="s">
        <v>99</v>
      </c>
      <c r="H23" s="49" t="s">
        <v>100</v>
      </c>
    </row>
    <row r="24" spans="2:8" ht="72">
      <c r="B24" s="31" t="s">
        <v>101</v>
      </c>
      <c r="C24" s="32" t="s">
        <v>51</v>
      </c>
      <c r="D24" s="32" t="s">
        <v>52</v>
      </c>
      <c r="E24" s="32" t="str">
        <f t="shared" si="0"/>
        <v>鉄軌道関係①</v>
      </c>
      <c r="F24" s="32">
        <v>10000000</v>
      </c>
      <c r="G24" s="51" t="s">
        <v>102</v>
      </c>
      <c r="H24" s="52" t="s">
        <v>92</v>
      </c>
    </row>
    <row r="25" spans="2:8" ht="90">
      <c r="B25" s="30" t="s">
        <v>101</v>
      </c>
      <c r="C25" s="14" t="s">
        <v>55</v>
      </c>
      <c r="D25" s="14" t="s">
        <v>56</v>
      </c>
      <c r="E25" s="14" t="str">
        <f t="shared" si="0"/>
        <v>鉄軌道関係②</v>
      </c>
      <c r="F25" s="14">
        <v>10000000</v>
      </c>
      <c r="G25" s="53" t="s">
        <v>103</v>
      </c>
      <c r="H25" s="54" t="s">
        <v>58</v>
      </c>
    </row>
    <row r="26" spans="2:8" ht="108">
      <c r="B26" s="30" t="s">
        <v>101</v>
      </c>
      <c r="C26" s="14" t="s">
        <v>59</v>
      </c>
      <c r="D26" s="14" t="s">
        <v>104</v>
      </c>
      <c r="E26" s="14" t="str">
        <f t="shared" si="0"/>
        <v>鉄軌道関係③</v>
      </c>
      <c r="F26" s="14">
        <v>50000000</v>
      </c>
      <c r="G26" s="56" t="s">
        <v>105</v>
      </c>
      <c r="H26" s="54" t="s">
        <v>58</v>
      </c>
    </row>
    <row r="27" spans="2:8" ht="36">
      <c r="B27" s="30" t="s">
        <v>101</v>
      </c>
      <c r="C27" s="14" t="s">
        <v>62</v>
      </c>
      <c r="D27" s="14" t="s">
        <v>106</v>
      </c>
      <c r="E27" s="14" t="str">
        <f t="shared" si="0"/>
        <v>鉄軌道関係④</v>
      </c>
      <c r="F27" s="14">
        <v>30000000</v>
      </c>
      <c r="G27" s="56" t="s">
        <v>107</v>
      </c>
      <c r="H27" s="54" t="s">
        <v>58</v>
      </c>
    </row>
    <row r="28" spans="2:8" ht="72.599999999999994" thickBot="1">
      <c r="B28" s="33" t="s">
        <v>101</v>
      </c>
      <c r="C28" s="34" t="s">
        <v>65</v>
      </c>
      <c r="D28" s="34" t="s">
        <v>108</v>
      </c>
      <c r="E28" s="34" t="str">
        <f t="shared" si="0"/>
        <v>鉄軌道関係⑤</v>
      </c>
      <c r="F28" s="34">
        <v>10000000</v>
      </c>
      <c r="G28" s="58" t="s">
        <v>109</v>
      </c>
      <c r="H28" s="59" t="s">
        <v>58</v>
      </c>
    </row>
    <row r="29" spans="2:8" ht="72">
      <c r="B29" s="35" t="s">
        <v>110</v>
      </c>
      <c r="C29" s="36" t="s">
        <v>51</v>
      </c>
      <c r="D29" s="36" t="s">
        <v>52</v>
      </c>
      <c r="E29" s="36" t="str">
        <f t="shared" si="0"/>
        <v>海事関係①</v>
      </c>
      <c r="F29" s="36">
        <v>10000000</v>
      </c>
      <c r="G29" s="43" t="s">
        <v>111</v>
      </c>
      <c r="H29" s="44" t="s">
        <v>92</v>
      </c>
    </row>
    <row r="30" spans="2:8" ht="90">
      <c r="B30" s="37" t="s">
        <v>110</v>
      </c>
      <c r="C30" s="38" t="s">
        <v>55</v>
      </c>
      <c r="D30" s="38" t="s">
        <v>56</v>
      </c>
      <c r="E30" s="38" t="str">
        <f t="shared" si="0"/>
        <v>海事関係②</v>
      </c>
      <c r="F30" s="38">
        <v>10000000</v>
      </c>
      <c r="G30" s="45" t="s">
        <v>112</v>
      </c>
      <c r="H30" s="46" t="s">
        <v>58</v>
      </c>
    </row>
    <row r="31" spans="2:8" ht="108">
      <c r="B31" s="37" t="s">
        <v>110</v>
      </c>
      <c r="C31" s="38" t="s">
        <v>59</v>
      </c>
      <c r="D31" s="38" t="s">
        <v>113</v>
      </c>
      <c r="E31" s="38" t="str">
        <f t="shared" si="0"/>
        <v>海事関係③</v>
      </c>
      <c r="F31" s="38">
        <v>10000000</v>
      </c>
      <c r="G31" s="47" t="s">
        <v>114</v>
      </c>
      <c r="H31" s="46" t="s">
        <v>58</v>
      </c>
    </row>
    <row r="32" spans="2:8" ht="54">
      <c r="B32" s="37" t="s">
        <v>110</v>
      </c>
      <c r="C32" s="38" t="s">
        <v>62</v>
      </c>
      <c r="D32" s="38" t="s">
        <v>115</v>
      </c>
      <c r="E32" s="38" t="str">
        <f t="shared" si="0"/>
        <v>海事関係④</v>
      </c>
      <c r="F32" s="38">
        <v>250000000</v>
      </c>
      <c r="G32" s="47" t="s">
        <v>116</v>
      </c>
      <c r="H32" s="46" t="s">
        <v>58</v>
      </c>
    </row>
    <row r="33" spans="1:10" ht="36">
      <c r="B33" s="37" t="s">
        <v>110</v>
      </c>
      <c r="C33" s="38" t="s">
        <v>65</v>
      </c>
      <c r="D33" s="38" t="s">
        <v>117</v>
      </c>
      <c r="E33" s="38" t="str">
        <f t="shared" si="0"/>
        <v>海事関係⑤</v>
      </c>
      <c r="F33" s="38">
        <v>30000000</v>
      </c>
      <c r="G33" s="47" t="s">
        <v>118</v>
      </c>
      <c r="H33" s="46" t="s">
        <v>58</v>
      </c>
    </row>
    <row r="34" spans="1:10" ht="72.599999999999994" thickBot="1">
      <c r="B34" s="288" t="s">
        <v>110</v>
      </c>
      <c r="C34" s="289" t="s">
        <v>68</v>
      </c>
      <c r="D34" s="289" t="s">
        <v>119</v>
      </c>
      <c r="E34" s="289" t="str">
        <f t="shared" si="0"/>
        <v>海事関係⑥</v>
      </c>
      <c r="F34" s="289">
        <v>10000000</v>
      </c>
      <c r="G34" s="290" t="s">
        <v>120</v>
      </c>
      <c r="H34" s="291" t="s">
        <v>58</v>
      </c>
    </row>
    <row r="35" spans="1:10" ht="18" customHeight="1">
      <c r="B35" s="292" t="s">
        <v>121</v>
      </c>
      <c r="C35" s="293" t="s">
        <v>51</v>
      </c>
      <c r="D35" s="294" t="s">
        <v>122</v>
      </c>
      <c r="E35" s="293" t="str">
        <f t="shared" si="0"/>
        <v>航空関係①</v>
      </c>
      <c r="F35" s="293">
        <v>10000000</v>
      </c>
      <c r="G35" s="295" t="s">
        <v>123</v>
      </c>
      <c r="H35" s="296" t="s">
        <v>92</v>
      </c>
    </row>
    <row r="36" spans="1:10" ht="90">
      <c r="B36" s="30" t="s">
        <v>121</v>
      </c>
      <c r="C36" s="14" t="s">
        <v>55</v>
      </c>
      <c r="D36" s="297" t="s">
        <v>124</v>
      </c>
      <c r="E36" s="14" t="str">
        <f t="shared" si="0"/>
        <v>航空関係②</v>
      </c>
      <c r="F36" s="14">
        <v>10000000</v>
      </c>
      <c r="G36" s="298" t="s">
        <v>125</v>
      </c>
      <c r="H36" s="54" t="s">
        <v>58</v>
      </c>
    </row>
    <row r="37" spans="1:10" ht="144">
      <c r="B37" s="30" t="s">
        <v>121</v>
      </c>
      <c r="C37" s="14" t="s">
        <v>59</v>
      </c>
      <c r="D37" s="299" t="s">
        <v>126</v>
      </c>
      <c r="E37" s="14" t="str">
        <f t="shared" si="0"/>
        <v>航空関係③</v>
      </c>
      <c r="F37" s="14">
        <v>50000000</v>
      </c>
      <c r="G37" s="298" t="s">
        <v>127</v>
      </c>
      <c r="H37" s="54" t="s">
        <v>58</v>
      </c>
    </row>
    <row r="38" spans="1:10" ht="90">
      <c r="B38" s="30" t="s">
        <v>121</v>
      </c>
      <c r="C38" s="14" t="s">
        <v>62</v>
      </c>
      <c r="D38" s="300" t="s">
        <v>128</v>
      </c>
      <c r="E38" s="14" t="str">
        <f t="shared" si="0"/>
        <v>航空関係④</v>
      </c>
      <c r="F38" s="14">
        <v>30000000</v>
      </c>
      <c r="G38" s="298" t="s">
        <v>129</v>
      </c>
      <c r="H38" s="54" t="s">
        <v>58</v>
      </c>
    </row>
    <row r="39" spans="1:10" ht="90.6" thickBot="1">
      <c r="B39" s="301" t="s">
        <v>121</v>
      </c>
      <c r="C39" s="302" t="s">
        <v>65</v>
      </c>
      <c r="D39" s="303" t="s">
        <v>130</v>
      </c>
      <c r="E39" s="302" t="str">
        <f t="shared" si="0"/>
        <v>航空関係⑤</v>
      </c>
      <c r="F39" s="302">
        <v>10000000</v>
      </c>
      <c r="G39" s="304" t="s">
        <v>131</v>
      </c>
      <c r="H39" s="305" t="s">
        <v>58</v>
      </c>
    </row>
    <row r="40" spans="1:10">
      <c r="B40" s="285"/>
      <c r="C40" s="285"/>
      <c r="D40" s="285"/>
      <c r="E40" s="285"/>
      <c r="F40" s="285"/>
      <c r="G40" s="286"/>
      <c r="H40" s="287"/>
    </row>
    <row r="45" spans="1:10" ht="18.600000000000001" thickBot="1">
      <c r="A45" t="s">
        <v>132</v>
      </c>
    </row>
    <row r="46" spans="1:10">
      <c r="D46" s="237" t="str">
        <f>E4&amp;C4&amp;LEFT(G4,2)</f>
        <v>乗合バス関係①①バス</v>
      </c>
      <c r="E46" s="244" t="s">
        <v>133</v>
      </c>
      <c r="F46" s="245" t="s">
        <v>134</v>
      </c>
      <c r="G46" s="245" t="s">
        <v>135</v>
      </c>
      <c r="H46" s="245" t="s">
        <v>136</v>
      </c>
      <c r="I46" s="245"/>
      <c r="J46" s="246"/>
    </row>
    <row r="47" spans="1:10">
      <c r="D47" s="238" t="str">
        <f>E4&amp;C4&amp;LEFT(H4,2)</f>
        <v>乗合バス関係①①公共</v>
      </c>
      <c r="E47" s="247" t="s">
        <v>133</v>
      </c>
      <c r="F47" s="248" t="s">
        <v>134</v>
      </c>
      <c r="G47" s="248" t="s">
        <v>135</v>
      </c>
      <c r="H47" s="248" t="s">
        <v>136</v>
      </c>
      <c r="I47" s="248"/>
      <c r="J47" s="249"/>
    </row>
    <row r="48" spans="1:10">
      <c r="D48" s="239" t="str">
        <f t="shared" ref="D48:D53" si="1">E5&amp;C5&amp;LEFT(G5,2)</f>
        <v>乗合バス関係②②企画</v>
      </c>
      <c r="E48" s="247" t="s">
        <v>133</v>
      </c>
      <c r="F48" s="248" t="s">
        <v>134</v>
      </c>
      <c r="G48" s="248" t="s">
        <v>135</v>
      </c>
      <c r="H48" s="248" t="s">
        <v>136</v>
      </c>
      <c r="I48" s="248"/>
      <c r="J48" s="249"/>
    </row>
    <row r="49" spans="4:10">
      <c r="D49" s="238" t="str">
        <f t="shared" si="1"/>
        <v>乗合バス関係③③イベ</v>
      </c>
      <c r="E49" s="247" t="s">
        <v>137</v>
      </c>
      <c r="F49" s="248" t="s">
        <v>138</v>
      </c>
      <c r="G49" s="248" t="s">
        <v>139</v>
      </c>
      <c r="H49" s="248"/>
      <c r="I49" s="248"/>
      <c r="J49" s="249"/>
    </row>
    <row r="50" spans="4:10">
      <c r="D50" s="238" t="str">
        <f t="shared" si="1"/>
        <v>乗合バス関係④④新規</v>
      </c>
      <c r="E50" s="247" t="s">
        <v>140</v>
      </c>
      <c r="F50" s="248" t="s">
        <v>141</v>
      </c>
      <c r="G50" s="248" t="s">
        <v>133</v>
      </c>
      <c r="H50" s="248" t="s">
        <v>134</v>
      </c>
      <c r="I50" s="248" t="s">
        <v>135</v>
      </c>
      <c r="J50" s="249"/>
    </row>
    <row r="51" spans="4:10">
      <c r="D51" s="238" t="str">
        <f t="shared" si="1"/>
        <v>乗合バス関係⑤⑤地域</v>
      </c>
      <c r="E51" s="247" t="s">
        <v>142</v>
      </c>
      <c r="F51" s="248"/>
      <c r="G51" s="248"/>
      <c r="H51" s="248"/>
      <c r="I51" s="248"/>
      <c r="J51" s="249"/>
    </row>
    <row r="52" spans="4:10">
      <c r="D52" s="238" t="str">
        <f t="shared" si="1"/>
        <v>乗合バス関係⑥⑥観光</v>
      </c>
      <c r="E52" s="247" t="s">
        <v>140</v>
      </c>
      <c r="F52" s="248" t="s">
        <v>141</v>
      </c>
      <c r="G52" s="248" t="s">
        <v>134</v>
      </c>
      <c r="H52" s="248" t="s">
        <v>136</v>
      </c>
      <c r="I52" s="248"/>
      <c r="J52" s="249"/>
    </row>
    <row r="53" spans="4:10">
      <c r="D53" s="238" t="str">
        <f t="shared" si="1"/>
        <v>乗合バス関係⑦⑦観光</v>
      </c>
      <c r="E53" s="247" t="s">
        <v>143</v>
      </c>
      <c r="F53" s="248" t="s">
        <v>144</v>
      </c>
      <c r="G53" s="248"/>
      <c r="H53" s="248"/>
      <c r="I53" s="248"/>
      <c r="J53" s="249"/>
    </row>
    <row r="54" spans="4:10">
      <c r="D54" s="238" t="str">
        <f>E10&amp;C10&amp;LEFT(H10,2)</f>
        <v>乗合バス関係⑦⑦EV</v>
      </c>
      <c r="E54" s="247" t="s">
        <v>143</v>
      </c>
      <c r="F54" s="248" t="s">
        <v>144</v>
      </c>
      <c r="G54" s="248"/>
      <c r="H54" s="248"/>
      <c r="I54" s="248"/>
      <c r="J54" s="249"/>
    </row>
    <row r="55" spans="4:10" ht="18.600000000000001" thickBot="1">
      <c r="D55" s="240" t="str">
        <f t="shared" ref="D55:D61" si="2">E11&amp;C11&amp;LEFT(G11,2)</f>
        <v>乗合バス関係⑧⑧観光</v>
      </c>
      <c r="E55" s="250" t="s">
        <v>140</v>
      </c>
      <c r="F55" s="251" t="s">
        <v>141</v>
      </c>
      <c r="G55" s="251" t="s">
        <v>134</v>
      </c>
      <c r="H55" s="251" t="s">
        <v>136</v>
      </c>
      <c r="I55" s="251"/>
      <c r="J55" s="252"/>
    </row>
    <row r="56" spans="4:10">
      <c r="D56" s="241" t="str">
        <f t="shared" si="2"/>
        <v>貸切バス関係①①バス</v>
      </c>
      <c r="E56" s="253" t="s">
        <v>133</v>
      </c>
      <c r="F56" s="254" t="s">
        <v>134</v>
      </c>
      <c r="G56" s="254" t="s">
        <v>135</v>
      </c>
      <c r="H56" s="254" t="s">
        <v>136</v>
      </c>
      <c r="I56" s="254"/>
      <c r="J56" s="255"/>
    </row>
    <row r="57" spans="4:10">
      <c r="D57" s="242" t="str">
        <f t="shared" si="2"/>
        <v>貸切バス関係②②プロ</v>
      </c>
      <c r="E57" s="256" t="s">
        <v>133</v>
      </c>
      <c r="F57" s="257" t="s">
        <v>134</v>
      </c>
      <c r="G57" s="257" t="s">
        <v>135</v>
      </c>
      <c r="H57" s="257" t="s">
        <v>136</v>
      </c>
      <c r="I57" s="257"/>
      <c r="J57" s="258"/>
    </row>
    <row r="58" spans="4:10">
      <c r="D58" s="242" t="str">
        <f t="shared" si="2"/>
        <v>貸切バス関係③③イベ</v>
      </c>
      <c r="E58" s="256" t="s">
        <v>144</v>
      </c>
      <c r="F58" s="257" t="s">
        <v>145</v>
      </c>
      <c r="G58" s="257" t="s">
        <v>146</v>
      </c>
      <c r="H58" s="257"/>
      <c r="I58" s="257"/>
      <c r="J58" s="258"/>
    </row>
    <row r="59" spans="4:10">
      <c r="D59" s="242" t="str">
        <f t="shared" si="2"/>
        <v>貸切バス関係④④宿泊</v>
      </c>
      <c r="E59" s="256" t="s">
        <v>142</v>
      </c>
      <c r="F59" s="257"/>
      <c r="G59" s="257"/>
      <c r="H59" s="257"/>
      <c r="I59" s="257"/>
      <c r="J59" s="258"/>
    </row>
    <row r="60" spans="4:10">
      <c r="D60" s="242" t="str">
        <f t="shared" si="2"/>
        <v>貸切バス関係⑤⑤観光</v>
      </c>
      <c r="E60" s="256" t="s">
        <v>140</v>
      </c>
      <c r="F60" s="257" t="s">
        <v>141</v>
      </c>
      <c r="G60" s="257" t="s">
        <v>134</v>
      </c>
      <c r="H60" s="257" t="s">
        <v>136</v>
      </c>
      <c r="I60" s="257"/>
      <c r="J60" s="258"/>
    </row>
    <row r="61" spans="4:10">
      <c r="D61" s="242" t="str">
        <f t="shared" si="2"/>
        <v>貸切バス関係⑥⑥観光</v>
      </c>
      <c r="E61" s="256" t="s">
        <v>143</v>
      </c>
      <c r="F61" s="257" t="s">
        <v>144</v>
      </c>
      <c r="G61" s="257"/>
      <c r="H61" s="257"/>
      <c r="I61" s="257"/>
      <c r="J61" s="258"/>
    </row>
    <row r="62" spans="4:10">
      <c r="D62" s="242" t="str">
        <f>E17&amp;C17&amp;LEFT(H17,2)</f>
        <v>貸切バス関係⑥⑥EV</v>
      </c>
      <c r="E62" s="256" t="s">
        <v>143</v>
      </c>
      <c r="F62" s="257" t="s">
        <v>144</v>
      </c>
      <c r="G62" s="257"/>
      <c r="H62" s="257"/>
      <c r="I62" s="257"/>
      <c r="J62" s="258"/>
    </row>
    <row r="63" spans="4:10" ht="18.600000000000001" thickBot="1">
      <c r="D63" s="243" t="str">
        <f>E18&amp;C18&amp;LEFT(G18,2)</f>
        <v>貸切バス関係⑦⑦観光</v>
      </c>
      <c r="E63" s="259" t="s">
        <v>140</v>
      </c>
      <c r="F63" s="260" t="s">
        <v>141</v>
      </c>
      <c r="G63" s="260" t="s">
        <v>134</v>
      </c>
      <c r="H63" s="260" t="s">
        <v>136</v>
      </c>
      <c r="I63" s="260"/>
      <c r="J63" s="261"/>
    </row>
    <row r="64" spans="4:10">
      <c r="D64" s="237" t="str">
        <f>E19&amp;C19&amp;LEFT(G19,2)</f>
        <v>タクシー関係①①タク</v>
      </c>
      <c r="E64" s="244" t="s">
        <v>133</v>
      </c>
      <c r="F64" s="245" t="s">
        <v>134</v>
      </c>
      <c r="G64" s="245" t="s">
        <v>135</v>
      </c>
      <c r="H64" s="245" t="s">
        <v>136</v>
      </c>
      <c r="I64" s="245"/>
      <c r="J64" s="246"/>
    </row>
    <row r="65" spans="4:10">
      <c r="D65" s="238" t="str">
        <f>E19&amp;C19&amp;LEFT(H19,2)</f>
        <v>タクシー関係①①公共</v>
      </c>
      <c r="E65" s="247" t="s">
        <v>133</v>
      </c>
      <c r="F65" s="248" t="s">
        <v>134</v>
      </c>
      <c r="G65" s="248" t="s">
        <v>135</v>
      </c>
      <c r="H65" s="248" t="s">
        <v>136</v>
      </c>
      <c r="I65" s="248"/>
      <c r="J65" s="249"/>
    </row>
    <row r="66" spans="4:10">
      <c r="D66" s="239" t="str">
        <f>E20&amp;C20&amp;LEFT(G20,2)</f>
        <v>タクシー関係②②プロ</v>
      </c>
      <c r="E66" s="247" t="s">
        <v>133</v>
      </c>
      <c r="F66" s="248" t="s">
        <v>134</v>
      </c>
      <c r="G66" s="248" t="s">
        <v>135</v>
      </c>
      <c r="H66" s="248" t="s">
        <v>136</v>
      </c>
      <c r="I66" s="248"/>
      <c r="J66" s="249"/>
    </row>
    <row r="67" spans="4:10">
      <c r="D67" s="238" t="str">
        <f>E21&amp;C21&amp;LEFT(G21,2)</f>
        <v>タクシー関係③③イベ</v>
      </c>
      <c r="E67" s="247" t="s">
        <v>144</v>
      </c>
      <c r="F67" s="248" t="s">
        <v>145</v>
      </c>
      <c r="G67" s="248" t="s">
        <v>146</v>
      </c>
      <c r="H67" s="248"/>
      <c r="I67" s="248"/>
      <c r="J67" s="249"/>
    </row>
    <row r="68" spans="4:10">
      <c r="D68" s="238" t="str">
        <f>E21&amp;C21&amp;LEFT(H21,2)</f>
        <v>タクシー関係③③車内</v>
      </c>
      <c r="E68" s="247" t="s">
        <v>144</v>
      </c>
      <c r="F68" s="248" t="s">
        <v>145</v>
      </c>
      <c r="G68" s="248" t="s">
        <v>146</v>
      </c>
      <c r="H68" s="248"/>
      <c r="I68" s="248"/>
      <c r="J68" s="249"/>
    </row>
    <row r="69" spans="4:10">
      <c r="D69" s="238" t="str">
        <f>E22&amp;C22&amp;LEFT(G22,2)</f>
        <v>タクシー関係④④宿泊</v>
      </c>
      <c r="E69" s="247" t="s">
        <v>142</v>
      </c>
      <c r="F69" s="248"/>
      <c r="G69" s="248"/>
      <c r="H69" s="248"/>
      <c r="I69" s="248"/>
      <c r="J69" s="249"/>
    </row>
    <row r="70" spans="4:10">
      <c r="D70" s="238" t="str">
        <f>E22&amp;C22&amp;LEFT(H22,2)</f>
        <v>タクシー関係④④駅等</v>
      </c>
      <c r="E70" s="247" t="s">
        <v>142</v>
      </c>
      <c r="F70" s="248"/>
      <c r="G70" s="248"/>
      <c r="H70" s="248"/>
      <c r="I70" s="248"/>
      <c r="J70" s="249"/>
    </row>
    <row r="71" spans="4:10">
      <c r="D71" s="238" t="str">
        <f>E23&amp;C23&amp;LEFT(G23,2)</f>
        <v>タクシー関係⑤⑤観光</v>
      </c>
      <c r="E71" s="247" t="s">
        <v>147</v>
      </c>
      <c r="F71" s="248" t="s">
        <v>148</v>
      </c>
      <c r="G71" s="248"/>
      <c r="H71" s="248"/>
      <c r="I71" s="248"/>
      <c r="J71" s="249"/>
    </row>
    <row r="72" spans="4:10" ht="18.600000000000001" thickBot="1">
      <c r="D72" s="240" t="str">
        <f>E23&amp;C23&amp;LEFT(H23,2)</f>
        <v>タクシー関係⑤⑤EV</v>
      </c>
      <c r="E72" s="250" t="s">
        <v>147</v>
      </c>
      <c r="F72" s="251" t="s">
        <v>149</v>
      </c>
      <c r="G72" s="251"/>
      <c r="H72" s="251"/>
      <c r="I72" s="251"/>
      <c r="J72" s="252"/>
    </row>
    <row r="73" spans="4:10">
      <c r="D73" s="242" t="str">
        <f>E24&amp;C24&amp;LEFT(G24,2)</f>
        <v>鉄軌道関係①①鉄軌</v>
      </c>
      <c r="E73" s="253" t="s">
        <v>133</v>
      </c>
      <c r="F73" s="254" t="s">
        <v>134</v>
      </c>
      <c r="G73" s="254" t="s">
        <v>135</v>
      </c>
      <c r="H73" s="254" t="s">
        <v>136</v>
      </c>
      <c r="I73" s="254"/>
      <c r="J73" s="255"/>
    </row>
    <row r="74" spans="4:10">
      <c r="D74" s="242" t="str">
        <f>E24&amp;C24&amp;LEFT(H24,2)</f>
        <v>鉄軌道関係①①公共</v>
      </c>
      <c r="E74" s="256" t="s">
        <v>133</v>
      </c>
      <c r="F74" s="257" t="s">
        <v>134</v>
      </c>
      <c r="G74" s="257" t="s">
        <v>135</v>
      </c>
      <c r="H74" s="257" t="s">
        <v>136</v>
      </c>
      <c r="I74" s="257"/>
      <c r="J74" s="258"/>
    </row>
    <row r="75" spans="4:10">
      <c r="D75" s="242" t="str">
        <f>E25&amp;C25&amp;LEFT(G25,2)</f>
        <v>鉄軌道関係②②企画</v>
      </c>
      <c r="E75" s="256" t="s">
        <v>133</v>
      </c>
      <c r="F75" s="257" t="s">
        <v>134</v>
      </c>
      <c r="G75" s="257" t="s">
        <v>135</v>
      </c>
      <c r="H75" s="257" t="s">
        <v>136</v>
      </c>
      <c r="I75" s="257"/>
      <c r="J75" s="258"/>
    </row>
    <row r="76" spans="4:10">
      <c r="D76" s="242" t="str">
        <f>E26&amp;C26&amp;LEFT(G26,2)</f>
        <v>鉄軌道関係③③観光</v>
      </c>
      <c r="E76" s="256" t="s">
        <v>140</v>
      </c>
      <c r="F76" s="257" t="s">
        <v>141</v>
      </c>
      <c r="G76" s="257" t="s">
        <v>149</v>
      </c>
      <c r="H76" s="257" t="s">
        <v>147</v>
      </c>
      <c r="I76" s="257" t="s">
        <v>134</v>
      </c>
      <c r="J76" s="258" t="s">
        <v>136</v>
      </c>
    </row>
    <row r="77" spans="4:10">
      <c r="D77" s="242" t="str">
        <f>E27&amp;C27&amp;LEFT(G27,2)</f>
        <v>鉄軌道関係④④上記</v>
      </c>
      <c r="E77" s="256" t="s">
        <v>142</v>
      </c>
      <c r="F77" s="257"/>
      <c r="G77" s="257"/>
      <c r="H77" s="257"/>
      <c r="I77" s="257"/>
      <c r="J77" s="258"/>
    </row>
    <row r="78" spans="4:10" ht="18.600000000000001" thickBot="1">
      <c r="D78" s="243" t="str">
        <f>E28&amp;C28&amp;LEFT(G28,2)</f>
        <v>鉄軌道関係⑤⑤鉄軌</v>
      </c>
      <c r="E78" s="259" t="s">
        <v>140</v>
      </c>
      <c r="F78" s="260" t="s">
        <v>141</v>
      </c>
      <c r="G78" s="260" t="s">
        <v>134</v>
      </c>
      <c r="H78" s="260" t="s">
        <v>136</v>
      </c>
      <c r="I78" s="260"/>
      <c r="J78" s="261"/>
    </row>
    <row r="79" spans="4:10">
      <c r="D79" s="237" t="str">
        <f>E29&amp;C29&amp;LEFT(G29,2)</f>
        <v>海事関係①①旅客</v>
      </c>
      <c r="E79" s="244" t="s">
        <v>133</v>
      </c>
      <c r="F79" s="245" t="s">
        <v>134</v>
      </c>
      <c r="G79" s="245" t="s">
        <v>135</v>
      </c>
      <c r="H79" s="245" t="s">
        <v>136</v>
      </c>
      <c r="I79" s="245"/>
      <c r="J79" s="246"/>
    </row>
    <row r="80" spans="4:10">
      <c r="D80" s="238" t="str">
        <f>E29&amp;C29&amp;LEFT(H29,2)</f>
        <v>海事関係①①公共</v>
      </c>
      <c r="E80" s="247" t="s">
        <v>133</v>
      </c>
      <c r="F80" s="248" t="s">
        <v>134</v>
      </c>
      <c r="G80" s="248" t="s">
        <v>135</v>
      </c>
      <c r="H80" s="248" t="s">
        <v>136</v>
      </c>
      <c r="I80" s="248"/>
      <c r="J80" s="249"/>
    </row>
    <row r="81" spans="4:12">
      <c r="D81" s="238" t="str">
        <f t="shared" ref="D81:D86" si="3">E30&amp;C30&amp;LEFT(G30,2)</f>
        <v>海事関係②②企画</v>
      </c>
      <c r="E81" s="247" t="s">
        <v>133</v>
      </c>
      <c r="F81" s="248" t="s">
        <v>134</v>
      </c>
      <c r="G81" s="248" t="s">
        <v>135</v>
      </c>
      <c r="H81" s="248" t="s">
        <v>136</v>
      </c>
      <c r="I81" s="248"/>
      <c r="J81" s="249"/>
    </row>
    <row r="82" spans="4:12">
      <c r="D82" s="238" t="str">
        <f t="shared" si="3"/>
        <v>海事関係③③船体</v>
      </c>
      <c r="E82" s="247" t="s">
        <v>150</v>
      </c>
      <c r="F82" s="248" t="s">
        <v>151</v>
      </c>
      <c r="G82" s="248" t="s">
        <v>144</v>
      </c>
      <c r="H82" s="248" t="s">
        <v>145</v>
      </c>
      <c r="I82" s="248" t="s">
        <v>146</v>
      </c>
      <c r="J82" s="249"/>
    </row>
    <row r="83" spans="4:12" ht="18.600000000000001" thickBot="1">
      <c r="D83" s="238" t="str">
        <f t="shared" si="3"/>
        <v>海事関係④④観光</v>
      </c>
      <c r="E83" s="247" t="s">
        <v>152</v>
      </c>
      <c r="F83" s="248"/>
      <c r="G83" s="248"/>
      <c r="H83" s="248"/>
      <c r="I83" s="248"/>
      <c r="J83" s="249"/>
    </row>
    <row r="84" spans="4:12" ht="26.45">
      <c r="D84" s="238" t="str">
        <f t="shared" si="3"/>
        <v>海事関係⑤⑤上記</v>
      </c>
      <c r="E84" s="247" t="s">
        <v>142</v>
      </c>
      <c r="F84" s="248"/>
      <c r="G84" s="248"/>
      <c r="H84" s="248"/>
      <c r="I84" s="248"/>
      <c r="J84" s="249"/>
      <c r="L84" s="188"/>
    </row>
    <row r="85" spans="4:12" ht="18.600000000000001" thickBot="1">
      <c r="D85" s="307" t="str">
        <f t="shared" si="3"/>
        <v>海事関係⑥⑥船内</v>
      </c>
      <c r="E85" s="308" t="s">
        <v>150</v>
      </c>
      <c r="F85" s="309" t="s">
        <v>151</v>
      </c>
      <c r="G85" s="309" t="s">
        <v>144</v>
      </c>
      <c r="H85" s="309" t="s">
        <v>145</v>
      </c>
      <c r="I85" s="309" t="s">
        <v>146</v>
      </c>
      <c r="J85" s="310"/>
    </row>
    <row r="86" spans="4:12">
      <c r="D86" s="241" t="str">
        <f t="shared" si="3"/>
        <v>航空関係①①航空</v>
      </c>
      <c r="E86" s="315" t="s">
        <v>133</v>
      </c>
      <c r="F86" s="311" t="s">
        <v>134</v>
      </c>
      <c r="G86" s="311" t="s">
        <v>135</v>
      </c>
      <c r="H86" s="311" t="s">
        <v>136</v>
      </c>
      <c r="I86" s="311"/>
      <c r="J86" s="312"/>
    </row>
    <row r="87" spans="4:12">
      <c r="D87" s="242" t="str">
        <f>E35&amp;C35&amp;LEFT(H35,2)</f>
        <v>航空関係①①公共</v>
      </c>
      <c r="E87" s="256" t="s">
        <v>133</v>
      </c>
      <c r="F87" s="257" t="s">
        <v>134</v>
      </c>
      <c r="G87" s="257" t="s">
        <v>135</v>
      </c>
      <c r="H87" s="257" t="s">
        <v>136</v>
      </c>
      <c r="I87" s="257"/>
      <c r="J87" s="258"/>
    </row>
    <row r="88" spans="4:12">
      <c r="D88" s="242" t="str">
        <f>E36&amp;C36&amp;LEFT(G36,2)</f>
        <v>航空関係②②企画</v>
      </c>
      <c r="E88" s="256" t="s">
        <v>133</v>
      </c>
      <c r="F88" s="257" t="s">
        <v>134</v>
      </c>
      <c r="G88" s="257" t="s">
        <v>135</v>
      </c>
      <c r="H88" s="257" t="s">
        <v>136</v>
      </c>
      <c r="I88" s="257"/>
      <c r="J88" s="258"/>
    </row>
    <row r="89" spans="4:12">
      <c r="D89" s="242" t="str">
        <f t="shared" ref="D89:D91" si="4">E37&amp;C37&amp;LEFT(G37,2)</f>
        <v>航空関係③③航空</v>
      </c>
      <c r="E89" s="256" t="s">
        <v>150</v>
      </c>
      <c r="F89" s="257" t="s">
        <v>151</v>
      </c>
      <c r="G89" s="257" t="s">
        <v>144</v>
      </c>
      <c r="H89" s="257" t="s">
        <v>145</v>
      </c>
      <c r="I89" s="257" t="s">
        <v>146</v>
      </c>
      <c r="J89" s="258"/>
    </row>
    <row r="90" spans="4:12">
      <c r="D90" s="242" t="str">
        <f t="shared" si="4"/>
        <v>航空関係④④上記</v>
      </c>
      <c r="E90" s="256" t="s">
        <v>153</v>
      </c>
      <c r="F90" s="257"/>
      <c r="G90" s="257"/>
      <c r="H90" s="257"/>
      <c r="I90" s="257"/>
      <c r="J90" s="258"/>
    </row>
    <row r="91" spans="4:12" ht="18.600000000000001" thickBot="1">
      <c r="D91" s="243" t="str">
        <f t="shared" si="4"/>
        <v>航空関係⑤⑤機内</v>
      </c>
      <c r="E91" s="316" t="s">
        <v>150</v>
      </c>
      <c r="F91" s="313" t="s">
        <v>151</v>
      </c>
      <c r="G91" s="313" t="s">
        <v>144</v>
      </c>
      <c r="H91" s="313" t="s">
        <v>145</v>
      </c>
      <c r="I91" s="313" t="s">
        <v>146</v>
      </c>
      <c r="J91" s="314"/>
    </row>
    <row r="93" spans="4:12" ht="18.600000000000001" thickBot="1"/>
    <row r="94" spans="4:12">
      <c r="D94" s="35" t="s">
        <v>50</v>
      </c>
    </row>
    <row r="95" spans="4:12">
      <c r="D95" s="30" t="s">
        <v>78</v>
      </c>
    </row>
    <row r="96" spans="4:12">
      <c r="D96" s="37" t="s">
        <v>90</v>
      </c>
    </row>
    <row r="97" spans="4:4">
      <c r="D97" s="30" t="s">
        <v>101</v>
      </c>
    </row>
    <row r="98" spans="4:4">
      <c r="D98" s="37" t="s">
        <v>110</v>
      </c>
    </row>
    <row r="99" spans="4:4">
      <c r="D99" s="306" t="s">
        <v>121</v>
      </c>
    </row>
  </sheetData>
  <mergeCells count="1">
    <mergeCell ref="G3:H3"/>
  </mergeCells>
  <phoneticPr fontId="7"/>
  <conditionalFormatting sqref="D46:D91">
    <cfRule type="duplicateValues" dxfId="20" priority="1"/>
  </conditionalFormatting>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2:O12"/>
  <sheetViews>
    <sheetView workbookViewId="0">
      <selection activeCell="E8" sqref="E8:E9"/>
    </sheetView>
  </sheetViews>
  <sheetFormatPr defaultColWidth="8.75" defaultRowHeight="16.149999999999999"/>
  <cols>
    <col min="1" max="1" width="8.75" style="66"/>
    <col min="2" max="2" width="20.25" style="66" bestFit="1" customWidth="1"/>
    <col min="3" max="3" width="13.25" style="66" customWidth="1"/>
    <col min="4" max="4" width="8.75" style="66"/>
    <col min="5" max="5" width="16.25" style="66" bestFit="1" customWidth="1"/>
    <col min="6" max="16384" width="8.75" style="66"/>
  </cols>
  <sheetData>
    <row r="2" spans="1:15">
      <c r="A2" s="66">
        <v>1</v>
      </c>
      <c r="B2" s="101" t="str">
        <f>様式2!$B$13&amp;LEFT(様式2!$D$13,1)&amp;LEFT(様式2!$D$13,1)&amp;LEFT(様式2!$C$26,2)</f>
        <v/>
      </c>
      <c r="C2" s="67" t="e">
        <f>VLOOKUP(B2,参照用!$D$46:$I$91,2,0)</f>
        <v>#N/A</v>
      </c>
      <c r="D2" s="66">
        <v>2</v>
      </c>
      <c r="E2" s="67" t="str">
        <f>様式2!$B$13&amp;LEFT(様式2!$D$13,1)&amp;LEFT(様式2!$D$13,1)&amp;LEFT(様式2!$C$27,2)</f>
        <v/>
      </c>
      <c r="F2" s="67" t="e">
        <f>VLOOKUP(E2,参照用!$D$46:$I$91,2,0)</f>
        <v>#N/A</v>
      </c>
      <c r="G2" s="66">
        <v>3</v>
      </c>
      <c r="H2" s="67" t="str">
        <f>様式2!$B$13&amp;LEFT(様式2!$D$13,1)&amp;LEFT(様式2!$D$13,1)&amp;LEFT(様式2!$C$28,2)</f>
        <v/>
      </c>
      <c r="I2" s="67" t="e">
        <f>VLOOKUP(H2,参照用!$D$46:$I$91,2,0)</f>
        <v>#N/A</v>
      </c>
      <c r="J2" s="66">
        <v>4</v>
      </c>
      <c r="K2" s="67" t="str">
        <f>様式2!$B$13&amp;LEFT(様式2!$D$13,1)&amp;LEFT(様式2!$D$13,1)&amp;LEFT(様式2!$C$29,2)</f>
        <v/>
      </c>
      <c r="L2" s="67" t="e">
        <f>VLOOKUP(K2,参照用!$D$46:$I$91,2,0)</f>
        <v>#N/A</v>
      </c>
      <c r="M2" s="66">
        <v>5</v>
      </c>
      <c r="N2" s="67" t="str">
        <f>様式2!$B$13&amp;LEFT(様式2!$D$13,1)&amp;LEFT(様式2!$D$13,1)&amp;LEFT(様式2!$C$30,2)</f>
        <v/>
      </c>
      <c r="O2" s="67" t="e">
        <f>VLOOKUP(N2,参照用!$D$46:$I$91,2,0)</f>
        <v>#N/A</v>
      </c>
    </row>
    <row r="3" spans="1:15">
      <c r="A3" s="66">
        <v>1</v>
      </c>
      <c r="B3" s="67" t="str">
        <f>様式2!$B$13&amp;LEFT(様式2!$D$13,1)&amp;LEFT(様式2!$D$13,1)&amp;LEFT(様式2!$C$26,2)</f>
        <v/>
      </c>
      <c r="C3" s="67" t="e">
        <f>VLOOKUP(B3,参照用!$D$46:$I$91,3,0)</f>
        <v>#N/A</v>
      </c>
      <c r="D3" s="66">
        <v>2</v>
      </c>
      <c r="E3" s="67" t="str">
        <f>様式2!$B$13&amp;LEFT(様式2!$D$13,1)&amp;LEFT(様式2!$D$13,1)&amp;LEFT(様式2!$C$27,2)</f>
        <v/>
      </c>
      <c r="F3" s="67" t="e">
        <f>VLOOKUP(E3,参照用!$D$46:$I$91,3,0)</f>
        <v>#N/A</v>
      </c>
      <c r="G3" s="66">
        <v>3</v>
      </c>
      <c r="H3" s="67" t="str">
        <f>様式2!$B$13&amp;LEFT(様式2!$D$13,1)&amp;LEFT(様式2!$D$13,1)&amp;LEFT(様式2!$C$28,2)</f>
        <v/>
      </c>
      <c r="I3" s="67" t="e">
        <f>VLOOKUP(H3,参照用!$D$46:$I$91,3,0)</f>
        <v>#N/A</v>
      </c>
      <c r="J3" s="66">
        <v>4</v>
      </c>
      <c r="K3" s="67" t="str">
        <f>様式2!$B$13&amp;LEFT(様式2!$D$13,1)&amp;LEFT(様式2!$D$13,1)&amp;LEFT(様式2!$C$29,2)</f>
        <v/>
      </c>
      <c r="L3" s="67" t="e">
        <f>VLOOKUP(K3,参照用!$D$46:$I$91,3,0)</f>
        <v>#N/A</v>
      </c>
      <c r="M3" s="66">
        <v>5</v>
      </c>
      <c r="N3" s="67" t="str">
        <f>様式2!$B$13&amp;LEFT(様式2!$D$13,1)&amp;LEFT(様式2!$D$13,1)&amp;LEFT(様式2!$C$30,2)</f>
        <v/>
      </c>
      <c r="O3" s="67" t="e">
        <f>VLOOKUP(N3,参照用!$D$46:$I$91,3,0)</f>
        <v>#N/A</v>
      </c>
    </row>
    <row r="4" spans="1:15">
      <c r="A4" s="66">
        <v>1</v>
      </c>
      <c r="B4" s="67" t="str">
        <f>様式2!$B$13&amp;LEFT(様式2!$D$13,1)&amp;LEFT(様式2!$D$13,1)&amp;LEFT(様式2!$C$26,2)</f>
        <v/>
      </c>
      <c r="C4" s="67" t="e">
        <f>VLOOKUP(B4,参照用!$D$46:$I$91,4,0)</f>
        <v>#N/A</v>
      </c>
      <c r="D4" s="66">
        <v>2</v>
      </c>
      <c r="E4" s="67" t="str">
        <f>様式2!$B$13&amp;LEFT(様式2!$D$13,1)&amp;LEFT(様式2!$D$13,1)&amp;LEFT(様式2!$C$27,2)</f>
        <v/>
      </c>
      <c r="F4" s="67" t="e">
        <f>VLOOKUP(E4,参照用!$D$46:$I$91,4,0)</f>
        <v>#N/A</v>
      </c>
      <c r="G4" s="66">
        <v>3</v>
      </c>
      <c r="H4" s="67" t="str">
        <f>様式2!$B$13&amp;LEFT(様式2!$D$13,1)&amp;LEFT(様式2!$D$13,1)&amp;LEFT(様式2!$C$28,2)</f>
        <v/>
      </c>
      <c r="I4" s="67" t="e">
        <f>VLOOKUP(H4,参照用!$D$46:$I$91,4,0)</f>
        <v>#N/A</v>
      </c>
      <c r="J4" s="66">
        <v>4</v>
      </c>
      <c r="K4" s="67" t="str">
        <f>様式2!$B$13&amp;LEFT(様式2!$D$13,1)&amp;LEFT(様式2!$D$13,1)&amp;LEFT(様式2!$C$29,2)</f>
        <v/>
      </c>
      <c r="L4" s="67" t="e">
        <f>VLOOKUP(K4,参照用!$D$46:$I$91,4,0)</f>
        <v>#N/A</v>
      </c>
      <c r="M4" s="66">
        <v>5</v>
      </c>
      <c r="N4" s="67" t="str">
        <f>様式2!$B$13&amp;LEFT(様式2!$D$13,1)&amp;LEFT(様式2!$D$13,1)&amp;LEFT(様式2!$C$30,2)</f>
        <v/>
      </c>
      <c r="O4" s="67" t="e">
        <f>VLOOKUP(N4,参照用!$D$46:$I$91,4,0)</f>
        <v>#N/A</v>
      </c>
    </row>
    <row r="5" spans="1:15">
      <c r="A5" s="66">
        <v>1</v>
      </c>
      <c r="B5" s="67" t="str">
        <f>様式2!$B$13&amp;LEFT(様式2!$D$13,1)&amp;LEFT(様式2!$D$13,1)&amp;LEFT(様式2!$C$26,2)</f>
        <v/>
      </c>
      <c r="C5" s="67" t="e">
        <f>VLOOKUP(B5,参照用!$D$46:$I$91,5,0)</f>
        <v>#N/A</v>
      </c>
      <c r="D5" s="66">
        <v>2</v>
      </c>
      <c r="E5" s="67" t="str">
        <f>様式2!$B$13&amp;LEFT(様式2!$D$13,1)&amp;LEFT(様式2!$D$13,1)&amp;LEFT(様式2!$C$27,2)</f>
        <v/>
      </c>
      <c r="F5" s="67" t="e">
        <f>VLOOKUP(E5,参照用!$D$46:$I$91,5,0)</f>
        <v>#N/A</v>
      </c>
      <c r="G5" s="66">
        <v>3</v>
      </c>
      <c r="H5" s="67" t="str">
        <f>様式2!$B$13&amp;LEFT(様式2!$D$13,1)&amp;LEFT(様式2!$D$13,1)&amp;LEFT(様式2!$C$28,2)</f>
        <v/>
      </c>
      <c r="I5" s="67" t="e">
        <f>VLOOKUP(H5,参照用!$D$46:$I$91,5,0)</f>
        <v>#N/A</v>
      </c>
      <c r="J5" s="66">
        <v>4</v>
      </c>
      <c r="K5" s="67" t="str">
        <f>様式2!$B$13&amp;LEFT(様式2!$D$13,1)&amp;LEFT(様式2!$D$13,1)&amp;LEFT(様式2!$C$29,2)</f>
        <v/>
      </c>
      <c r="L5" s="67" t="e">
        <f>VLOOKUP(K5,参照用!$D$46:$I$91,5,0)</f>
        <v>#N/A</v>
      </c>
      <c r="M5" s="66">
        <v>5</v>
      </c>
      <c r="N5" s="67" t="str">
        <f>様式2!$B$13&amp;LEFT(様式2!$D$13,1)&amp;LEFT(様式2!$D$13,1)&amp;LEFT(様式2!$C$30,2)</f>
        <v/>
      </c>
      <c r="O5" s="67" t="e">
        <f>VLOOKUP(N5,参照用!$D$46:$I$91,5,0)</f>
        <v>#N/A</v>
      </c>
    </row>
    <row r="6" spans="1:15">
      <c r="A6" s="66">
        <v>1</v>
      </c>
      <c r="B6" s="67" t="str">
        <f>様式2!$B$13&amp;LEFT(様式2!$D$13,1)&amp;LEFT(様式2!$D$13,1)&amp;LEFT(様式2!$C$26,2)</f>
        <v/>
      </c>
      <c r="C6" s="67" t="e">
        <f>VLOOKUP(B6,参照用!$D$46:$I$91,6,0)</f>
        <v>#N/A</v>
      </c>
      <c r="D6" s="66">
        <v>2</v>
      </c>
      <c r="E6" s="67" t="str">
        <f>様式2!$B$13&amp;LEFT(様式2!$D$13,1)&amp;LEFT(様式2!$D$13,1)&amp;LEFT(様式2!$C$27,2)</f>
        <v/>
      </c>
      <c r="F6" s="67" t="e">
        <f>VLOOKUP(E6,参照用!$D$46:$I$91,6,0)</f>
        <v>#N/A</v>
      </c>
      <c r="G6" s="66">
        <v>3</v>
      </c>
      <c r="H6" s="67" t="str">
        <f>様式2!$B$13&amp;LEFT(様式2!$D$13,1)&amp;LEFT(様式2!$D$13,1)&amp;LEFT(様式2!$C$28,2)</f>
        <v/>
      </c>
      <c r="I6" s="67" t="e">
        <f>VLOOKUP(H6,参照用!$D$46:$I$91,6,0)</f>
        <v>#N/A</v>
      </c>
      <c r="J6" s="66">
        <v>4</v>
      </c>
      <c r="K6" s="67" t="str">
        <f>様式2!$B$13&amp;LEFT(様式2!$D$13,1)&amp;LEFT(様式2!$D$13,1)&amp;LEFT(様式2!$C$29,2)</f>
        <v/>
      </c>
      <c r="L6" s="67" t="e">
        <f>VLOOKUP(K6,参照用!$D$46:$I$91,6,0)</f>
        <v>#N/A</v>
      </c>
      <c r="M6" s="66">
        <v>5</v>
      </c>
      <c r="N6" s="67" t="str">
        <f>様式2!$B$13&amp;LEFT(様式2!$D$13,1)&amp;LEFT(様式2!$D$13,1)&amp;LEFT(様式2!$C$30,2)</f>
        <v/>
      </c>
      <c r="O6" s="67" t="e">
        <f>VLOOKUP(N6,参照用!$D$46:$I$91,6,0)</f>
        <v>#N/A</v>
      </c>
    </row>
    <row r="8" spans="1:15">
      <c r="A8" s="66">
        <v>6</v>
      </c>
      <c r="B8" s="67" t="str">
        <f>様式2!$B$13&amp;LEFT(様式2!$D$13,1)&amp;LEFT(様式2!$D$13,1)&amp;LEFT(様式2!$C$31,2)</f>
        <v/>
      </c>
      <c r="C8" s="67" t="e">
        <f>VLOOKUP(B8,参照用!$D$46:$I$91,2,0)</f>
        <v>#N/A</v>
      </c>
      <c r="D8" s="66">
        <v>7</v>
      </c>
      <c r="E8" s="67" t="str">
        <f>様式2!$B$13&amp;LEFT(様式2!$D$13,1)&amp;LEFT(様式2!$D$13,1)&amp;LEFT(様式2!$C$32,2)</f>
        <v/>
      </c>
      <c r="F8" s="67" t="e">
        <f>VLOOKUP(E8,参照用!$D$46:$I$91,2,0)</f>
        <v>#N/A</v>
      </c>
      <c r="G8" s="66">
        <v>8</v>
      </c>
      <c r="H8" s="67" t="str">
        <f>様式2!$B$13&amp;LEFT(様式2!$D$13,1)&amp;LEFT(様式2!$D$13,1)&amp;LEFT(様式2!$C$33,2)</f>
        <v/>
      </c>
      <c r="I8" s="67" t="e">
        <f>VLOOKUP(H8,参照用!$D$46:$I$91,2,0)</f>
        <v>#N/A</v>
      </c>
      <c r="J8" s="66">
        <v>9</v>
      </c>
      <c r="K8" s="67" t="str">
        <f>様式2!$B$13&amp;LEFT(様式2!$D$13,1)&amp;LEFT(様式2!$D$13,1)&amp;LEFT(様式2!$C$34,2)</f>
        <v/>
      </c>
      <c r="L8" s="67" t="e">
        <f>VLOOKUP(K8,参照用!$D$46:$I$91,2,0)</f>
        <v>#N/A</v>
      </c>
      <c r="M8" s="66">
        <v>10</v>
      </c>
      <c r="N8" s="67" t="str">
        <f>様式2!$B$13&amp;LEFT(様式2!$D$13,1)&amp;LEFT(様式2!$D$13,1)&amp;LEFT(様式2!$C$35,2)</f>
        <v/>
      </c>
      <c r="O8" s="67" t="e">
        <f>VLOOKUP(N8,参照用!$D$46:$I$91,2,0)</f>
        <v>#N/A</v>
      </c>
    </row>
    <row r="9" spans="1:15">
      <c r="A9" s="66">
        <v>6</v>
      </c>
      <c r="B9" s="67" t="str">
        <f>様式2!$B$13&amp;LEFT(様式2!$D$13,1)&amp;LEFT(様式2!$D$13,1)&amp;LEFT(様式2!$C$31,2)</f>
        <v/>
      </c>
      <c r="C9" s="67" t="e">
        <f>VLOOKUP(B9,参照用!$D$46:$I$91,3,0)</f>
        <v>#N/A</v>
      </c>
      <c r="D9" s="66">
        <v>7</v>
      </c>
      <c r="E9" s="67" t="str">
        <f>様式2!$B$13&amp;LEFT(様式2!$D$13,1)&amp;LEFT(様式2!$D$13,1)&amp;LEFT(様式2!$C$32,2)</f>
        <v/>
      </c>
      <c r="F9" s="67" t="e">
        <f>VLOOKUP(E9,参照用!$D$46:$I$91,3,0)</f>
        <v>#N/A</v>
      </c>
      <c r="G9" s="66">
        <v>8</v>
      </c>
      <c r="H9" s="67" t="str">
        <f>様式2!$B$13&amp;LEFT(様式2!$D$13,1)&amp;LEFT(様式2!$D$13,1)&amp;LEFT(様式2!$C$33,2)</f>
        <v/>
      </c>
      <c r="I9" s="67" t="e">
        <f>VLOOKUP(H9,参照用!$D$46:$I$91,3,0)</f>
        <v>#N/A</v>
      </c>
      <c r="J9" s="66">
        <v>9</v>
      </c>
      <c r="K9" s="67" t="str">
        <f>様式2!$B$13&amp;LEFT(様式2!$D$13,1)&amp;LEFT(様式2!$D$13,1)&amp;LEFT(様式2!$C$34,2)</f>
        <v/>
      </c>
      <c r="L9" s="67" t="e">
        <f>VLOOKUP(K9,参照用!$D$46:$I$91,3,0)</f>
        <v>#N/A</v>
      </c>
      <c r="M9" s="66">
        <v>10</v>
      </c>
      <c r="N9" s="67" t="str">
        <f>様式2!$B$13&amp;LEFT(様式2!$D$13,1)&amp;LEFT(様式2!$D$13,1)&amp;LEFT(様式2!$C$35,2)</f>
        <v/>
      </c>
      <c r="O9" s="67" t="e">
        <f>VLOOKUP(N9,参照用!$D$46:$I$91,3,0)</f>
        <v>#N/A</v>
      </c>
    </row>
    <row r="10" spans="1:15">
      <c r="A10" s="66">
        <v>6</v>
      </c>
      <c r="B10" s="67" t="str">
        <f>様式2!$B$13&amp;LEFT(様式2!$D$13,1)&amp;LEFT(様式2!$D$13,1)&amp;LEFT(様式2!$C$31,2)</f>
        <v/>
      </c>
      <c r="C10" s="67" t="e">
        <f>VLOOKUP(B10,参照用!$D$46:$I$91,4,0)</f>
        <v>#N/A</v>
      </c>
      <c r="D10" s="66">
        <v>7</v>
      </c>
      <c r="E10" s="67" t="str">
        <f>様式2!$B$13&amp;LEFT(様式2!$D$13,1)&amp;LEFT(様式2!$D$13,1)&amp;LEFT(様式2!$C$32,2)</f>
        <v/>
      </c>
      <c r="F10" s="67" t="e">
        <f>VLOOKUP(E10,参照用!$D$46:$I$91,4,0)</f>
        <v>#N/A</v>
      </c>
      <c r="G10" s="66">
        <v>8</v>
      </c>
      <c r="H10" s="67" t="str">
        <f>様式2!$B$13&amp;LEFT(様式2!$D$13,1)&amp;LEFT(様式2!$D$13,1)&amp;LEFT(様式2!$C$33,2)</f>
        <v/>
      </c>
      <c r="I10" s="67" t="e">
        <f>VLOOKUP(H10,参照用!$D$46:$I$91,4,0)</f>
        <v>#N/A</v>
      </c>
      <c r="J10" s="66">
        <v>9</v>
      </c>
      <c r="K10" s="67" t="str">
        <f>様式2!$B$13&amp;LEFT(様式2!$D$13,1)&amp;LEFT(様式2!$D$13,1)&amp;LEFT(様式2!$C$34,2)</f>
        <v/>
      </c>
      <c r="L10" s="67" t="e">
        <f>VLOOKUP(K10,参照用!$D$46:$I$91,4,0)</f>
        <v>#N/A</v>
      </c>
      <c r="M10" s="66">
        <v>10</v>
      </c>
      <c r="N10" s="67" t="str">
        <f>様式2!$B$13&amp;LEFT(様式2!$D$13,1)&amp;LEFT(様式2!$D$13,1)&amp;LEFT(様式2!$C$35,2)</f>
        <v/>
      </c>
      <c r="O10" s="67" t="e">
        <f>VLOOKUP(N10,参照用!$D$46:$I$91,4,0)</f>
        <v>#N/A</v>
      </c>
    </row>
    <row r="11" spans="1:15">
      <c r="A11" s="66">
        <v>6</v>
      </c>
      <c r="B11" s="67" t="str">
        <f>様式2!$B$13&amp;LEFT(様式2!$D$13,1)&amp;LEFT(様式2!$D$13,1)&amp;LEFT(様式2!$C$31,2)</f>
        <v/>
      </c>
      <c r="C11" s="67" t="e">
        <f>VLOOKUP(B11,参照用!$D$46:$I$91,5,0)</f>
        <v>#N/A</v>
      </c>
      <c r="D11" s="66">
        <v>7</v>
      </c>
      <c r="E11" s="67" t="str">
        <f>様式2!$B$13&amp;LEFT(様式2!$D$13,1)&amp;LEFT(様式2!$D$13,1)&amp;LEFT(様式2!$C$32,2)</f>
        <v/>
      </c>
      <c r="F11" s="67" t="e">
        <f>VLOOKUP(E11,参照用!$D$46:$I$91,5,0)</f>
        <v>#N/A</v>
      </c>
      <c r="G11" s="66">
        <v>8</v>
      </c>
      <c r="H11" s="67" t="str">
        <f>様式2!$B$13&amp;LEFT(様式2!$D$13,1)&amp;LEFT(様式2!$D$13,1)&amp;LEFT(様式2!$C$33,2)</f>
        <v/>
      </c>
      <c r="I11" s="67" t="e">
        <f>VLOOKUP(H11,参照用!$D$46:$I$91,5,0)</f>
        <v>#N/A</v>
      </c>
      <c r="J11" s="66">
        <v>9</v>
      </c>
      <c r="K11" s="67" t="str">
        <f>様式2!$B$13&amp;LEFT(様式2!$D$13,1)&amp;LEFT(様式2!$D$13,1)&amp;LEFT(様式2!$C$34,2)</f>
        <v/>
      </c>
      <c r="L11" s="67" t="e">
        <f>VLOOKUP(K11,参照用!$D$46:$I$91,5,0)</f>
        <v>#N/A</v>
      </c>
      <c r="M11" s="66">
        <v>10</v>
      </c>
      <c r="N11" s="67" t="str">
        <f>様式2!$B$13&amp;LEFT(様式2!$D$13,1)&amp;LEFT(様式2!$D$13,1)&amp;LEFT(様式2!$C$35,2)</f>
        <v/>
      </c>
      <c r="O11" s="67" t="e">
        <f>VLOOKUP(N11,参照用!$D$46:$I$91,5,0)</f>
        <v>#N/A</v>
      </c>
    </row>
    <row r="12" spans="1:15">
      <c r="A12" s="66">
        <v>6</v>
      </c>
      <c r="B12" s="67" t="str">
        <f>様式2!$B$13&amp;LEFT(様式2!$D$13,1)&amp;LEFT(様式2!$D$13,1)&amp;LEFT(様式2!$C$31,2)</f>
        <v/>
      </c>
      <c r="C12" s="67" t="e">
        <f>VLOOKUP(B12,参照用!$D$46:$I$91,6,0)</f>
        <v>#N/A</v>
      </c>
      <c r="D12" s="66">
        <v>7</v>
      </c>
      <c r="E12" s="67" t="str">
        <f>様式2!$B$13&amp;LEFT(様式2!$D$13,1)&amp;LEFT(様式2!$D$13,1)&amp;LEFT(様式2!$C$32,2)</f>
        <v/>
      </c>
      <c r="F12" s="67" t="e">
        <f>VLOOKUP(E12,参照用!$D$46:$I$91,6,0)</f>
        <v>#N/A</v>
      </c>
      <c r="G12" s="66">
        <v>8</v>
      </c>
      <c r="H12" s="67" t="str">
        <f>様式2!$B$13&amp;LEFT(様式2!$D$13,1)&amp;LEFT(様式2!$D$13,1)&amp;LEFT(様式2!$C$33,2)</f>
        <v/>
      </c>
      <c r="I12" s="67" t="e">
        <f>VLOOKUP(H12,参照用!$D$46:$I$91,6,0)</f>
        <v>#N/A</v>
      </c>
      <c r="J12" s="66">
        <v>9</v>
      </c>
      <c r="K12" s="67" t="str">
        <f>様式2!$B$13&amp;LEFT(様式2!$D$13,1)&amp;LEFT(様式2!$D$13,1)&amp;LEFT(様式2!$C$34,2)</f>
        <v/>
      </c>
      <c r="L12" s="67" t="e">
        <f>VLOOKUP(K12,参照用!$D$46:$I$91,6,0)</f>
        <v>#N/A</v>
      </c>
      <c r="M12" s="66">
        <v>10</v>
      </c>
      <c r="N12" s="67" t="str">
        <f>様式2!$B$13&amp;LEFT(様式2!$D$13,1)&amp;LEFT(様式2!$D$13,1)&amp;LEFT(様式2!$C$35,2)</f>
        <v/>
      </c>
      <c r="O12" s="67" t="e">
        <f>VLOOKUP(N12,参照用!$D$46:$I$91,6,0)</f>
        <v>#N/A</v>
      </c>
    </row>
  </sheetData>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rgb="FF00B050"/>
    <pageSetUpPr fitToPage="1"/>
  </sheetPr>
  <dimension ref="B1:O87"/>
  <sheetViews>
    <sheetView zoomScale="80" zoomScaleNormal="80" workbookViewId="0">
      <selection activeCell="H13" sqref="H13"/>
    </sheetView>
  </sheetViews>
  <sheetFormatPr defaultColWidth="9" defaultRowHeight="18"/>
  <cols>
    <col min="1" max="1" width="1.75" style="1" customWidth="1"/>
    <col min="2" max="2" width="3.25" style="1" customWidth="1"/>
    <col min="3" max="3" width="21.75" style="1" customWidth="1"/>
    <col min="4" max="13" width="15.75" style="1" customWidth="1"/>
    <col min="14" max="14" width="58.25" style="1" bestFit="1" customWidth="1"/>
    <col min="15" max="16384" width="9" style="1"/>
  </cols>
  <sheetData>
    <row r="1" spans="2:14" ht="20.45" thickBot="1">
      <c r="B1" s="68" t="s">
        <v>154</v>
      </c>
    </row>
    <row r="2" spans="2:14" ht="18.399999999999999" customHeight="1" thickBot="1">
      <c r="B2" s="322" t="s">
        <v>155</v>
      </c>
      <c r="C2" s="323"/>
      <c r="D2" s="323"/>
      <c r="E2" s="323"/>
      <c r="F2" s="323"/>
      <c r="G2" s="323"/>
      <c r="H2" s="323"/>
      <c r="I2" s="323"/>
      <c r="J2" s="323"/>
      <c r="K2" s="323"/>
      <c r="L2" s="323"/>
      <c r="M2" s="324"/>
    </row>
    <row r="3" spans="2:14" ht="18.600000000000001" thickBot="1">
      <c r="J3" s="325" t="str">
        <f>IF(J4="","▼ 対象の補助事業者名をご入力ください","")</f>
        <v>▼ 対象の補助事業者名をご入力ください</v>
      </c>
      <c r="K3" s="325"/>
      <c r="L3" s="325"/>
    </row>
    <row r="4" spans="2:14" ht="18.600000000000001" thickBot="1">
      <c r="I4" s="69" t="s">
        <v>156</v>
      </c>
      <c r="J4" s="326"/>
      <c r="K4" s="327"/>
      <c r="L4" s="327"/>
      <c r="M4" s="328"/>
    </row>
    <row r="5" spans="2:14" ht="16.149999999999999" customHeight="1">
      <c r="I5" s="70" t="s">
        <v>157</v>
      </c>
      <c r="J5" s="71"/>
      <c r="K5" s="71"/>
      <c r="L5" s="71"/>
    </row>
    <row r="6" spans="2:14" ht="20.45" thickBot="1">
      <c r="B6" s="321" t="s">
        <v>158</v>
      </c>
      <c r="C6" s="321"/>
      <c r="D6" s="72"/>
      <c r="E6" s="72"/>
      <c r="F6" s="72"/>
      <c r="H6" s="71"/>
    </row>
    <row r="7" spans="2:14" ht="25.15" customHeight="1" thickBot="1">
      <c r="D7" s="329">
        <f ca="1">IF(G13&gt;$H$13,H13,G13)</f>
        <v>4500000</v>
      </c>
      <c r="E7" s="330"/>
      <c r="F7" s="330"/>
      <c r="G7" s="73" t="s">
        <v>159</v>
      </c>
    </row>
    <row r="8" spans="2:14">
      <c r="C8" s="22"/>
      <c r="D8" s="22"/>
      <c r="E8" s="22"/>
      <c r="F8" s="22"/>
    </row>
    <row r="9" spans="2:14" ht="19.899999999999999">
      <c r="B9" s="321" t="s">
        <v>160</v>
      </c>
      <c r="C9" s="321"/>
      <c r="D9" s="72"/>
      <c r="E9" s="72"/>
      <c r="F9" s="72"/>
    </row>
    <row r="10" spans="2:14" ht="18.600000000000001" thickBot="1">
      <c r="B10" s="334" t="str">
        <f>IF(AND(B13=""),"▼ プルダウンよりご選択ください","")</f>
        <v/>
      </c>
      <c r="C10" s="334"/>
      <c r="D10" s="334"/>
      <c r="E10" s="65" t="str">
        <f>IF(AND(B13&lt;&gt;"",D13=""),"▼ プルダウンよりご選択ください","")</f>
        <v/>
      </c>
      <c r="F10" s="65"/>
      <c r="M10" s="74" t="s">
        <v>161</v>
      </c>
    </row>
    <row r="11" spans="2:14">
      <c r="B11" s="335" t="s">
        <v>44</v>
      </c>
      <c r="C11" s="336"/>
      <c r="D11" s="335" t="s">
        <v>162</v>
      </c>
      <c r="E11" s="339"/>
      <c r="F11" s="336"/>
      <c r="G11" s="341" t="s">
        <v>163</v>
      </c>
      <c r="H11" s="343" t="s">
        <v>164</v>
      </c>
      <c r="I11" s="344"/>
      <c r="J11" s="345"/>
      <c r="K11" s="346" t="s">
        <v>165</v>
      </c>
      <c r="L11" s="348" t="s">
        <v>166</v>
      </c>
      <c r="M11" s="350" t="s">
        <v>167</v>
      </c>
    </row>
    <row r="12" spans="2:14" ht="18.600000000000001" thickBot="1">
      <c r="B12" s="337"/>
      <c r="C12" s="338"/>
      <c r="D12" s="337"/>
      <c r="E12" s="340"/>
      <c r="F12" s="338"/>
      <c r="G12" s="342"/>
      <c r="H12" s="75" t="s">
        <v>168</v>
      </c>
      <c r="I12" s="76" t="s">
        <v>169</v>
      </c>
      <c r="J12" s="77" t="s">
        <v>170</v>
      </c>
      <c r="K12" s="347"/>
      <c r="L12" s="349"/>
      <c r="M12" s="351"/>
    </row>
    <row r="13" spans="2:14" ht="34.15" customHeight="1" thickBot="1">
      <c r="B13" s="352" t="s">
        <v>50</v>
      </c>
      <c r="C13" s="353"/>
      <c r="D13" s="354" t="s">
        <v>52</v>
      </c>
      <c r="E13" s="355"/>
      <c r="F13" s="356"/>
      <c r="G13" s="60">
        <f>IFERROR(VLOOKUP(B13&amp;LEFT(D13,1),参照用!E4:F34,2,0),)</f>
        <v>10000000</v>
      </c>
      <c r="H13" s="78">
        <f ca="1">ROUNDDOWN(M18+M19,0)</f>
        <v>4500000</v>
      </c>
      <c r="I13" s="79">
        <f ca="1">M18</f>
        <v>3000000</v>
      </c>
      <c r="J13" s="80">
        <f ca="1">M19</f>
        <v>1500000</v>
      </c>
      <c r="K13" s="64">
        <f ca="1">K18+K19</f>
        <v>8000000</v>
      </c>
      <c r="L13" s="138"/>
      <c r="M13" s="138"/>
      <c r="N13" s="81" t="str">
        <f>IF(M13="","","【予測収入について】完了実績報告の際は、
補助申請見込額の1/2を超える金額は補助金額から調整されます")</f>
        <v/>
      </c>
    </row>
    <row r="14" spans="2:14">
      <c r="C14" s="82"/>
      <c r="D14" s="357" t="str">
        <f>IF(COUNTIF(C26:F35,"*EVタクシー*")&gt;0,"EVタクシーの導入事業は③車両整備事業の「ラッピング事業」と組み合わせて実施する必要があり、"&amp;CHAR(10)&amp;"当補助金で導入したEVタクシーについては原則、納車日から4年間ラッピングを継続(令和6年3月1日以降は自己資金で実施)する必要がございます",IF(COUNTIF(C26:F35,"*EVバス*")=0,"","EVバスの導入経費は③「バスラッピング事業」と組み合わせて実施する必要があり、"&amp;CHAR(10)&amp;"当補助金で導入したEVバスについては原則、納車日から5年間ラッピングを継続(令和6年3月1日以降は自己資金で実施)する必要がございます"))</f>
        <v/>
      </c>
      <c r="E14" s="357"/>
      <c r="F14" s="357"/>
      <c r="G14" s="357"/>
      <c r="H14" s="357"/>
      <c r="I14" s="357"/>
      <c r="J14" s="357"/>
      <c r="K14" s="357"/>
      <c r="L14" s="357"/>
      <c r="M14" s="357"/>
    </row>
    <row r="15" spans="2:14">
      <c r="C15" s="82"/>
      <c r="D15" s="358"/>
      <c r="E15" s="358"/>
      <c r="F15" s="358"/>
      <c r="G15" s="358"/>
      <c r="H15" s="358"/>
      <c r="I15" s="358"/>
      <c r="J15" s="358"/>
      <c r="K15" s="358"/>
      <c r="L15" s="358"/>
      <c r="M15" s="358"/>
    </row>
    <row r="16" spans="2:14" ht="18.600000000000001" thickBot="1">
      <c r="C16" s="82"/>
      <c r="D16" s="206"/>
      <c r="G16" s="211"/>
      <c r="H16" s="211"/>
      <c r="I16" s="211"/>
      <c r="J16" s="211"/>
      <c r="K16" s="212"/>
      <c r="L16" s="212"/>
      <c r="M16" s="212"/>
    </row>
    <row r="17" spans="2:14">
      <c r="B17" s="331" t="s">
        <v>171</v>
      </c>
      <c r="C17" s="332"/>
      <c r="D17" s="332"/>
      <c r="E17" s="332"/>
      <c r="F17" s="332"/>
      <c r="G17" s="332"/>
      <c r="H17" s="332"/>
      <c r="I17" s="332"/>
      <c r="J17" s="332"/>
      <c r="K17" s="332"/>
      <c r="L17" s="332"/>
      <c r="M17" s="333"/>
    </row>
    <row r="18" spans="2:14" ht="30.4" customHeight="1">
      <c r="B18" s="365" t="s">
        <v>172</v>
      </c>
      <c r="C18" s="366"/>
      <c r="D18" s="367" t="str">
        <f>VLOOKUP(B$13&amp;LEFT(D$13,1),参照用!$E$4:$H$34,3,0)</f>
        <v>バスを活用した観光イベント開催経費（企画・デザイン・広告・印刷・販売手数料の経費）（※）</v>
      </c>
      <c r="E18" s="368"/>
      <c r="F18" s="368"/>
      <c r="G18" s="368"/>
      <c r="H18" s="368"/>
      <c r="I18" s="369"/>
      <c r="J18" s="187" t="s">
        <v>173</v>
      </c>
      <c r="K18" s="61">
        <f ca="1">SUMIF(C26:D35,D18,M26:M35)</f>
        <v>5000000</v>
      </c>
      <c r="L18" s="187" t="s">
        <v>174</v>
      </c>
      <c r="M18" s="154">
        <f ca="1">IF(COUNTIF(D18,"*（※）*")&gt;0,IF(K18&lt;=1000000,K18,(K18-1000000)/2+1000000),K18/2)</f>
        <v>3000000</v>
      </c>
      <c r="N18" s="83"/>
    </row>
    <row r="19" spans="2:14" ht="30.4" customHeight="1" thickBot="1">
      <c r="B19" s="370" t="s">
        <v>175</v>
      </c>
      <c r="C19" s="371"/>
      <c r="D19" s="372" t="str">
        <f>VLOOKUP(B$13&amp;LEFT(D$13,1),参照用!$E$4:$H$34,4,0)</f>
        <v>公共交通の利用促進に資するグッズに要する経費（景品除く）</v>
      </c>
      <c r="E19" s="373"/>
      <c r="F19" s="373"/>
      <c r="G19" s="373"/>
      <c r="H19" s="373"/>
      <c r="I19" s="374"/>
      <c r="J19" s="84" t="s">
        <v>173</v>
      </c>
      <c r="K19" s="62">
        <f ca="1">SUMIF(C26:D35,D19,M26:M35)</f>
        <v>3000000</v>
      </c>
      <c r="L19" s="84" t="s">
        <v>174</v>
      </c>
      <c r="M19" s="85">
        <f ca="1">IF(COUNTIF(D19,"*（※）*")&gt;0,IF(K19&lt;=1000000,K19,(K19-1000000)/2+1000000),K19/2)</f>
        <v>1500000</v>
      </c>
    </row>
    <row r="20" spans="2:14">
      <c r="C20" s="82"/>
      <c r="D20" s="86" t="s">
        <v>176</v>
      </c>
      <c r="E20" s="86"/>
      <c r="F20" s="86"/>
      <c r="G20" s="87"/>
      <c r="J20" s="82"/>
      <c r="K20" s="88"/>
      <c r="L20" s="88"/>
    </row>
    <row r="21" spans="2:14">
      <c r="D21" s="86" t="s">
        <v>177</v>
      </c>
      <c r="E21" s="86"/>
      <c r="F21" s="86"/>
    </row>
    <row r="22" spans="2:14">
      <c r="E22" s="86"/>
      <c r="F22" s="86"/>
    </row>
    <row r="23" spans="2:14" ht="18.75" customHeight="1">
      <c r="B23" s="321" t="s">
        <v>178</v>
      </c>
      <c r="C23" s="321"/>
      <c r="D23" s="375" t="str">
        <f>IF(AND(OR(COUNTIF(C26:F35,"*EVバスの導入費用*"),COUNTIF(C26:F35,"*EVタクシーの導入費用*")),G56=0),"詳細費目でEV車両の導入費用を選択した場合には②-2 EV車両の導入経費内訳もご入力ください","")</f>
        <v/>
      </c>
      <c r="E23" s="375"/>
      <c r="F23" s="375"/>
      <c r="G23" s="375"/>
      <c r="H23" s="375"/>
      <c r="I23" s="375"/>
      <c r="M23" s="74"/>
    </row>
    <row r="24" spans="2:14" ht="20.45" thickBot="1">
      <c r="B24" s="89"/>
      <c r="C24" s="90" t="str">
        <f>IF(AND(B13&lt;&gt;"",D13&lt;&gt;"",NOT(COUNTA(C26:D35))),"▼ プルダウンよりご選択ください","")</f>
        <v/>
      </c>
      <c r="G24" s="376" t="str">
        <f>IF(AND(B13&lt;&gt;"",D13&lt;&gt;"",COUNTA(C26:D35),NOT(COUNTA(G26:G35))),"▼ プルダウンよりご選択ください","")</f>
        <v/>
      </c>
      <c r="H24" s="376"/>
      <c r="I24" s="90" t="str">
        <f>IF(AND(B13&lt;&gt;"",D13&lt;&gt;"",COUNTA(C26:D35),COUNTA(G26:G35),NOT(COUNTA(H26:H35))),"▼ 各費目の実施内容の詳細をご入力ください","")</f>
        <v/>
      </c>
      <c r="M24" s="91" t="str">
        <f>IF(AND(B13&lt;&gt;"",D13&lt;&gt;"",COUNTA(C26:D35),COUNTA(G26:G35),COUNTA(H26:H35),NOT(COUNTA(M26:M35))),"▼ 各費目の金額をご記入ください","")</f>
        <v/>
      </c>
    </row>
    <row r="25" spans="2:14" s="94" customFormat="1" ht="18.75" customHeight="1" thickBot="1">
      <c r="B25" s="377" t="s">
        <v>179</v>
      </c>
      <c r="C25" s="378"/>
      <c r="D25" s="378"/>
      <c r="E25" s="378"/>
      <c r="F25" s="379"/>
      <c r="G25" s="92" t="s">
        <v>49</v>
      </c>
      <c r="H25" s="380" t="s">
        <v>180</v>
      </c>
      <c r="I25" s="381"/>
      <c r="J25" s="381"/>
      <c r="K25" s="381"/>
      <c r="L25" s="382"/>
      <c r="M25" s="92" t="s">
        <v>181</v>
      </c>
      <c r="N25" s="93" t="s">
        <v>182</v>
      </c>
    </row>
    <row r="26" spans="2:14" s="94" customFormat="1" ht="28.9" customHeight="1">
      <c r="B26" s="95">
        <v>1</v>
      </c>
      <c r="C26" s="383" t="s">
        <v>53</v>
      </c>
      <c r="D26" s="384"/>
      <c r="E26" s="384"/>
      <c r="F26" s="385"/>
      <c r="G26" s="139" t="s">
        <v>134</v>
      </c>
      <c r="H26" s="386" t="s">
        <v>183</v>
      </c>
      <c r="I26" s="387"/>
      <c r="J26" s="387"/>
      <c r="K26" s="387"/>
      <c r="L26" s="388"/>
      <c r="M26" s="140">
        <v>5000000</v>
      </c>
      <c r="N26" s="96"/>
    </row>
    <row r="27" spans="2:14" s="94" customFormat="1" ht="28.9" customHeight="1">
      <c r="B27" s="97">
        <v>2</v>
      </c>
      <c r="C27" s="359" t="s">
        <v>54</v>
      </c>
      <c r="D27" s="360"/>
      <c r="E27" s="360"/>
      <c r="F27" s="361"/>
      <c r="G27" s="141" t="s">
        <v>133</v>
      </c>
      <c r="H27" s="362" t="s">
        <v>184</v>
      </c>
      <c r="I27" s="363"/>
      <c r="J27" s="363"/>
      <c r="K27" s="363"/>
      <c r="L27" s="364"/>
      <c r="M27" s="142">
        <v>3000000</v>
      </c>
      <c r="N27" s="96"/>
    </row>
    <row r="28" spans="2:14" s="94" customFormat="1" ht="28.9" customHeight="1">
      <c r="B28" s="97">
        <v>3</v>
      </c>
      <c r="C28" s="359"/>
      <c r="D28" s="360"/>
      <c r="E28" s="360"/>
      <c r="F28" s="361"/>
      <c r="G28" s="141"/>
      <c r="H28" s="362"/>
      <c r="I28" s="363"/>
      <c r="J28" s="363"/>
      <c r="K28" s="363"/>
      <c r="L28" s="364"/>
      <c r="M28" s="142"/>
      <c r="N28" s="96" t="str">
        <f>IF(AND(OR(C28="",G28=""),M28&lt;&gt;""),"詳細費目を選択してください",IF(C28="","",IF(NOT(COUNTIF($D$18:$H$19,C28)),"詳細費目は補助対象経費の例からお選びください"&amp;CHAR(10)&amp;" ※正しく選択されていない場合、補助申請見込み額に反映されません",IF(NOT(COUNTIF(大項目エラー検知用!I$2:I$6,'記入例（様式2）'!G28)),"大項目の選択が誤っております",IF(AND(H28="",C28&lt;&gt;"",G28&lt;&gt;"",M28&lt;&gt;""),"事業実施内容をご記入ください","")))))</f>
        <v/>
      </c>
    </row>
    <row r="29" spans="2:14" s="94" customFormat="1" ht="28.9" customHeight="1">
      <c r="B29" s="97">
        <v>4</v>
      </c>
      <c r="C29" s="359"/>
      <c r="D29" s="360"/>
      <c r="E29" s="360"/>
      <c r="F29" s="361"/>
      <c r="G29" s="141"/>
      <c r="H29" s="362"/>
      <c r="I29" s="363"/>
      <c r="J29" s="363"/>
      <c r="K29" s="363"/>
      <c r="L29" s="364"/>
      <c r="M29" s="142"/>
      <c r="N29" s="96" t="str">
        <f>IF(AND(OR(C29="",G29=""),M29&lt;&gt;""),"詳細費目を選択してください",IF(C29="","",IF(NOT(COUNTIF($D$18:$H$19,C29)),"詳細費目は補助対象経費の例からお選びください"&amp;CHAR(10)&amp;" ※正しく選択されていない場合、補助申請見込み額に反映されません",IF(NOT(COUNTIF(大項目エラー検知用!L$2:L$6,'記入例（様式2）'!G29)),"大項目の選択が誤っております",IF(AND(H29="",C29&lt;&gt;"",G29&lt;&gt;"",M29&lt;&gt;""),"事業実施内容をご記入ください","")))))</f>
        <v/>
      </c>
    </row>
    <row r="30" spans="2:14" s="94" customFormat="1" ht="28.9" customHeight="1">
      <c r="B30" s="97">
        <v>5</v>
      </c>
      <c r="C30" s="359"/>
      <c r="D30" s="360"/>
      <c r="E30" s="360"/>
      <c r="F30" s="361"/>
      <c r="G30" s="141"/>
      <c r="H30" s="362"/>
      <c r="I30" s="363"/>
      <c r="J30" s="363"/>
      <c r="K30" s="363"/>
      <c r="L30" s="364"/>
      <c r="M30" s="142"/>
      <c r="N30" s="96" t="str">
        <f>IF(AND(OR(C30="",G30=""),M30&lt;&gt;""),"詳細費目を選択してください",IF(C30="","",IF(NOT(COUNTIF($D$18:$H$19,C30)),"詳細費目は補助対象経費の例からお選びください"&amp;CHAR(10)&amp;" ※正しく選択されていない場合、補助申請見込み額に反映されません",IF(NOT(COUNTIF(大項目エラー検知用!O$2:O$6,'記入例（様式2）'!G30)),"大項目の選択が誤っております",IF(AND(H30="",C30&lt;&gt;"",G30&lt;&gt;"",M30&lt;&gt;""),"事業実施内容をご記入ください","")))))</f>
        <v/>
      </c>
    </row>
    <row r="31" spans="2:14" s="94" customFormat="1" ht="28.9" customHeight="1">
      <c r="B31" s="97">
        <v>6</v>
      </c>
      <c r="C31" s="359"/>
      <c r="D31" s="360"/>
      <c r="E31" s="360"/>
      <c r="F31" s="361"/>
      <c r="G31" s="141"/>
      <c r="H31" s="362"/>
      <c r="I31" s="363"/>
      <c r="J31" s="363"/>
      <c r="K31" s="363"/>
      <c r="L31" s="364"/>
      <c r="M31" s="142"/>
      <c r="N31" s="96" t="str">
        <f>IF(AND(OR(C31="",G31=""),M31&lt;&gt;""),"詳細費目を選択してください",IF(C31="","",IF(NOT(COUNTIF($D$18:$H$19,C31)),"詳細費目は補助対象経費の例からお選びください"&amp;CHAR(10)&amp;" ※正しく選択されていない場合、補助申請見込み額に反映されません",IF(NOT(COUNTIF(大項目エラー検知用!C$8:C$12,'記入例（様式2）'!G31)),"大項目の選択が誤っております",IF(AND(H31="",C31&lt;&gt;"",G31&lt;&gt;"",M31&lt;&gt;""),"事業実施内容をご記入ください","")))))</f>
        <v/>
      </c>
    </row>
    <row r="32" spans="2:14" s="94" customFormat="1" ht="28.9" customHeight="1">
      <c r="B32" s="97">
        <v>7</v>
      </c>
      <c r="C32" s="359"/>
      <c r="D32" s="360"/>
      <c r="E32" s="360"/>
      <c r="F32" s="361"/>
      <c r="G32" s="141"/>
      <c r="H32" s="362"/>
      <c r="I32" s="363"/>
      <c r="J32" s="363"/>
      <c r="K32" s="363"/>
      <c r="L32" s="364"/>
      <c r="M32" s="142"/>
      <c r="N32" s="96" t="str">
        <f>IF(AND(OR(C32="",G32=""),M32&lt;&gt;""),"詳細費目を選択してください",IF(C32="","",IF(NOT(COUNTIF($D$18:$H$19,C32)),"詳細費目は補助対象経費の例からお選びください"&amp;CHAR(10)&amp;" ※正しく選択されていない場合、補助申請見込み額に反映されません",IF(NOT(COUNTIF(大項目エラー検知用!F$8:F$12,'記入例（様式2）'!G32)),"大項目の選択が誤っております",IF(AND(H32="",C32&lt;&gt;"",G32&lt;&gt;"",M32&lt;&gt;""),"事業実施内容をご記入ください","")))))</f>
        <v/>
      </c>
    </row>
    <row r="33" spans="2:14" s="94" customFormat="1" ht="28.9" customHeight="1">
      <c r="B33" s="97">
        <v>8</v>
      </c>
      <c r="C33" s="359"/>
      <c r="D33" s="360"/>
      <c r="E33" s="360"/>
      <c r="F33" s="361"/>
      <c r="G33" s="141"/>
      <c r="H33" s="362"/>
      <c r="I33" s="363"/>
      <c r="J33" s="363"/>
      <c r="K33" s="363"/>
      <c r="L33" s="364"/>
      <c r="M33" s="142"/>
      <c r="N33" s="96" t="str">
        <f>IF(AND(OR(C33="",G33=""),M33&lt;&gt;""),"詳細費目を選択してください",IF(C33="","",IF(NOT(COUNTIF($D$18:$H$19,C33)),"詳細費目は補助対象経費の例からお選びください"&amp;CHAR(10)&amp;" ※正しく選択されていない場合、補助申請見込み額に反映されません",IF(NOT(COUNTIF(大項目エラー検知用!I$8:I$12,'記入例（様式2）'!G33)),"大項目の選択が誤っております",IF(AND(H33="",C33&lt;&gt;"",G33&lt;&gt;"",M33&lt;&gt;""),"事業実施内容をご記入ください","")))))</f>
        <v/>
      </c>
    </row>
    <row r="34" spans="2:14" s="94" customFormat="1" ht="28.9" customHeight="1">
      <c r="B34" s="97">
        <v>9</v>
      </c>
      <c r="C34" s="359"/>
      <c r="D34" s="360"/>
      <c r="E34" s="360"/>
      <c r="F34" s="361"/>
      <c r="G34" s="141"/>
      <c r="H34" s="362"/>
      <c r="I34" s="363"/>
      <c r="J34" s="363"/>
      <c r="K34" s="363"/>
      <c r="L34" s="364"/>
      <c r="M34" s="142"/>
      <c r="N34" s="96" t="str">
        <f>IF(AND(OR(C34="",G34=""),M34&lt;&gt;""),"詳細費目を選択してください",IF(C34="","",IF(NOT(COUNTIF($D$18:$H$19,C34)),"詳細費目は補助対象経費の例からお選びください"&amp;CHAR(10)&amp;" ※正しく選択されていない場合、補助申請見込み額に反映されません",IF(NOT(COUNTIF(大項目エラー検知用!L$8:L$12,'記入例（様式2）'!G34)),"大項目の選択が誤っております",IF(AND(H34="",C34&lt;&gt;"",G34&lt;&gt;"",M34&lt;&gt;""),"事業実施内容をご記入ください","")))))</f>
        <v/>
      </c>
    </row>
    <row r="35" spans="2:14" s="94" customFormat="1" ht="28.9" customHeight="1" thickBot="1">
      <c r="B35" s="98">
        <v>10</v>
      </c>
      <c r="C35" s="390"/>
      <c r="D35" s="391"/>
      <c r="E35" s="391"/>
      <c r="F35" s="392"/>
      <c r="G35" s="143"/>
      <c r="H35" s="393"/>
      <c r="I35" s="394"/>
      <c r="J35" s="394"/>
      <c r="K35" s="394"/>
      <c r="L35" s="395"/>
      <c r="M35" s="144"/>
      <c r="N35" s="96" t="str">
        <f>IF(AND(OR(C35="",G35=""),M35&lt;&gt;""),"詳細費目を選択してください",IF(C35="","",IF(NOT(COUNTIF($D$18:$H$19,C35)),"詳細費目は補助対象経費の例からお選びください"&amp;CHAR(10)&amp;" ※正しく選択されていない場合、補助申請見込み額に反映されません",IF(NOT(COUNTIF(大項目エラー検知用!O$8:O$12,'記入例（様式2）'!G35)),"大項目の選択が誤っております",IF(AND(H35="",C35&lt;&gt;"",G35&lt;&gt;"",M35&lt;&gt;""),"事業実施内容をご記入ください","")))))</f>
        <v/>
      </c>
    </row>
    <row r="36" spans="2:14" s="94" customFormat="1" ht="28.15" customHeight="1" thickBot="1">
      <c r="B36" s="396" t="s">
        <v>185</v>
      </c>
      <c r="C36" s="397"/>
      <c r="D36" s="397"/>
      <c r="E36" s="397"/>
      <c r="F36" s="397"/>
      <c r="G36" s="397"/>
      <c r="H36" s="397"/>
      <c r="I36" s="397"/>
      <c r="J36" s="397"/>
      <c r="K36" s="397"/>
      <c r="L36" s="398"/>
      <c r="M36" s="63">
        <f>SUM(M26:M35)</f>
        <v>8000000</v>
      </c>
    </row>
    <row r="37" spans="2:14" s="94" customFormat="1"/>
    <row r="38" spans="2:14" s="94" customFormat="1">
      <c r="B38" s="196" t="s">
        <v>186</v>
      </c>
    </row>
    <row r="39" spans="2:14" ht="7.9" customHeight="1" thickBot="1"/>
    <row r="40" spans="2:14">
      <c r="C40" s="399" t="s">
        <v>187</v>
      </c>
      <c r="D40" s="401" t="s">
        <v>188</v>
      </c>
      <c r="E40" s="402"/>
      <c r="F40" s="403"/>
    </row>
    <row r="41" spans="2:14" ht="18.75" customHeight="1" thickBot="1">
      <c r="C41" s="400"/>
      <c r="D41" s="202" t="s">
        <v>189</v>
      </c>
      <c r="E41" s="203" t="s">
        <v>190</v>
      </c>
      <c r="F41" s="204" t="s">
        <v>191</v>
      </c>
      <c r="L41" s="74"/>
    </row>
    <row r="42" spans="2:14" s="71" customFormat="1">
      <c r="C42" s="228"/>
      <c r="D42" s="229"/>
      <c r="E42" s="230"/>
      <c r="F42" s="200">
        <f>D42*E42</f>
        <v>0</v>
      </c>
    </row>
    <row r="43" spans="2:14" s="71" customFormat="1">
      <c r="C43" s="228"/>
      <c r="D43" s="229"/>
      <c r="E43" s="230"/>
      <c r="F43" s="200">
        <f>D43*E43</f>
        <v>0</v>
      </c>
    </row>
    <row r="44" spans="2:14" s="71" customFormat="1">
      <c r="C44" s="228"/>
      <c r="D44" s="229"/>
      <c r="E44" s="230"/>
      <c r="F44" s="200">
        <f>D44*E44</f>
        <v>0</v>
      </c>
    </row>
    <row r="45" spans="2:14" s="94" customFormat="1">
      <c r="B45" s="1"/>
      <c r="C45" s="231"/>
      <c r="D45" s="232"/>
      <c r="E45" s="233"/>
      <c r="F45" s="198">
        <f>D45*E45</f>
        <v>0</v>
      </c>
    </row>
    <row r="46" spans="2:14" s="94" customFormat="1">
      <c r="B46" s="1"/>
      <c r="C46" s="231"/>
      <c r="D46" s="232"/>
      <c r="E46" s="233"/>
      <c r="F46" s="198">
        <f>D46*E46</f>
        <v>0</v>
      </c>
    </row>
    <row r="47" spans="2:14" s="94" customFormat="1" ht="18.600000000000001" thickBot="1">
      <c r="B47" s="1"/>
      <c r="C47" s="199" t="s">
        <v>168</v>
      </c>
      <c r="D47" s="197">
        <f>SUM(D42:D46)</f>
        <v>0</v>
      </c>
      <c r="E47" s="266"/>
      <c r="F47" s="85">
        <f>SUM(F42:F46)</f>
        <v>0</v>
      </c>
    </row>
    <row r="48" spans="2:14" s="94" customFormat="1">
      <c r="B48" s="1"/>
      <c r="I48" s="1"/>
      <c r="J48" s="1"/>
      <c r="K48" s="1"/>
      <c r="L48" s="1"/>
    </row>
    <row r="49" spans="2:14" s="94" customFormat="1">
      <c r="B49" s="196" t="s">
        <v>192</v>
      </c>
      <c r="I49" s="1"/>
      <c r="J49" s="1"/>
      <c r="K49" s="1"/>
      <c r="L49" s="1"/>
      <c r="N49" s="226"/>
    </row>
    <row r="50" spans="2:14" s="94" customFormat="1" ht="18.600000000000001" thickBot="1">
      <c r="B50" s="1"/>
      <c r="I50" s="1"/>
      <c r="J50" s="1"/>
      <c r="K50" s="1"/>
      <c r="L50" s="1"/>
      <c r="N50" s="226"/>
    </row>
    <row r="51" spans="2:14" s="94" customFormat="1">
      <c r="B51" s="1"/>
      <c r="C51" s="401" t="s">
        <v>193</v>
      </c>
      <c r="D51" s="402"/>
      <c r="E51" s="402"/>
      <c r="F51" s="402"/>
      <c r="G51" s="403"/>
      <c r="I51" s="1"/>
      <c r="J51" s="1"/>
      <c r="K51" s="1"/>
      <c r="L51" s="1"/>
      <c r="N51" s="226"/>
    </row>
    <row r="52" spans="2:14" s="94" customFormat="1">
      <c r="B52" s="1"/>
      <c r="C52" s="406" t="s">
        <v>194</v>
      </c>
      <c r="D52" s="407"/>
      <c r="E52" s="408" t="s">
        <v>195</v>
      </c>
      <c r="F52" s="408"/>
      <c r="G52" s="409" t="s">
        <v>196</v>
      </c>
      <c r="I52" s="1"/>
      <c r="J52" s="1"/>
      <c r="K52" s="1"/>
      <c r="L52" s="1"/>
      <c r="N52" s="226"/>
    </row>
    <row r="53" spans="2:14" s="94" customFormat="1" ht="18.600000000000001" thickBot="1">
      <c r="B53" s="1"/>
      <c r="C53" s="205" t="s">
        <v>197</v>
      </c>
      <c r="D53" s="210" t="s">
        <v>198</v>
      </c>
      <c r="E53" s="210" t="s">
        <v>197</v>
      </c>
      <c r="F53" s="210" t="s">
        <v>198</v>
      </c>
      <c r="G53" s="410"/>
      <c r="I53" s="1"/>
      <c r="J53" s="1"/>
      <c r="K53" s="1"/>
      <c r="L53" s="1"/>
      <c r="N53" s="226"/>
    </row>
    <row r="54" spans="2:14" s="94" customFormat="1">
      <c r="B54" s="1"/>
      <c r="C54" s="229"/>
      <c r="D54" s="234"/>
      <c r="E54" s="229"/>
      <c r="F54" s="234"/>
      <c r="G54" s="201">
        <f>D54+F54</f>
        <v>0</v>
      </c>
      <c r="I54" s="1"/>
      <c r="J54" s="1"/>
      <c r="K54" s="1"/>
      <c r="L54" s="1"/>
      <c r="N54" s="226"/>
    </row>
    <row r="55" spans="2:14" s="94" customFormat="1" ht="18.399999999999999" customHeight="1" thickBot="1">
      <c r="B55" s="1"/>
      <c r="C55" s="197">
        <f>SUM(C54:C54)</f>
        <v>0</v>
      </c>
      <c r="D55" s="85">
        <f>SUM(D54:D54)</f>
        <v>0</v>
      </c>
      <c r="E55" s="197">
        <f>SUM(E54:E54)</f>
        <v>0</v>
      </c>
      <c r="F55" s="85">
        <f>SUM(F54:F54)</f>
        <v>0</v>
      </c>
      <c r="G55" s="209">
        <f>SUM(G54:G54)</f>
        <v>0</v>
      </c>
      <c r="I55" s="389" t="str">
        <f>IF(COUNTIF(C26:F35,"*EV*")=0,"",IF(G56=SUMIF(C26:F35,"*EV*",M26:M35),"","『②-1 積算根拠のEV車両の導入経費合計』と"&amp;CHAR(10)&amp;"『②-2 ②ｰ3の合計額』の金額が一致しておりません"))</f>
        <v/>
      </c>
      <c r="J55" s="389"/>
      <c r="K55" s="389"/>
      <c r="L55" s="1"/>
      <c r="N55" s="226"/>
    </row>
    <row r="56" spans="2:14" s="94" customFormat="1" ht="18.600000000000001" thickBot="1">
      <c r="B56" s="1"/>
      <c r="E56" s="377" t="s">
        <v>199</v>
      </c>
      <c r="F56" s="379"/>
      <c r="G56" s="227">
        <f>F47+G55</f>
        <v>0</v>
      </c>
      <c r="I56" s="389"/>
      <c r="J56" s="389"/>
      <c r="K56" s="389"/>
      <c r="L56" s="1"/>
      <c r="N56" s="226"/>
    </row>
    <row r="57" spans="2:14" s="94" customFormat="1">
      <c r="B57" s="1"/>
      <c r="I57" s="1"/>
      <c r="J57" s="1"/>
      <c r="K57" s="1"/>
      <c r="L57" s="1"/>
      <c r="N57" s="226"/>
    </row>
    <row r="58" spans="2:14" s="94" customFormat="1">
      <c r="B58" s="206" t="s">
        <v>200</v>
      </c>
      <c r="E58" s="1"/>
      <c r="F58" s="1"/>
      <c r="G58" s="1"/>
      <c r="H58" s="1"/>
      <c r="I58" s="1"/>
      <c r="J58" s="1"/>
      <c r="K58" s="1"/>
      <c r="L58" s="1"/>
    </row>
    <row r="59" spans="2:14" s="94" customFormat="1">
      <c r="B59" s="1"/>
      <c r="C59" s="404" t="s">
        <v>201</v>
      </c>
      <c r="D59" s="404"/>
      <c r="E59" s="405" t="s">
        <v>202</v>
      </c>
      <c r="F59" s="405"/>
      <c r="G59" s="1"/>
      <c r="H59" s="1"/>
      <c r="I59" s="1"/>
      <c r="J59" s="1"/>
      <c r="K59" s="1"/>
      <c r="L59" s="1"/>
    </row>
    <row r="60" spans="2:14" s="94" customFormat="1" ht="18.75" customHeight="1">
      <c r="B60" s="1"/>
      <c r="C60" s="9" t="s">
        <v>201</v>
      </c>
      <c r="D60" s="207">
        <f>M36</f>
        <v>8000000</v>
      </c>
      <c r="E60" s="9" t="s">
        <v>203</v>
      </c>
      <c r="F60" s="208">
        <f>実証運行を行う際は記載してください⇒乗合①!D41</f>
        <v>0</v>
      </c>
      <c r="G60" s="1"/>
      <c r="H60" s="1"/>
      <c r="I60" s="1"/>
      <c r="J60" s="1"/>
      <c r="K60" s="1"/>
      <c r="L60" s="1"/>
    </row>
    <row r="61" spans="2:14" s="94" customFormat="1">
      <c r="B61" s="1"/>
      <c r="E61" s="9" t="s">
        <v>204</v>
      </c>
      <c r="F61" s="208">
        <f>実証運行を行う際は記載してください⇒乗合②運行系統が多い場合!D66</f>
        <v>0</v>
      </c>
      <c r="G61" s="1"/>
      <c r="H61" s="1"/>
      <c r="I61" s="1"/>
      <c r="J61" s="1"/>
      <c r="K61" s="1"/>
      <c r="L61" s="1"/>
    </row>
    <row r="62" spans="2:14" s="94" customFormat="1">
      <c r="B62" s="1"/>
      <c r="E62" s="9" t="s">
        <v>205</v>
      </c>
      <c r="F62" s="208">
        <f>貸切・タクシー!P33</f>
        <v>0</v>
      </c>
      <c r="G62" s="1"/>
      <c r="H62" s="1"/>
      <c r="I62" s="1"/>
      <c r="J62" s="1"/>
      <c r="K62" s="1"/>
      <c r="L62" s="1"/>
    </row>
    <row r="63" spans="2:14" s="94" customFormat="1">
      <c r="B63" s="1"/>
      <c r="E63" s="9" t="s">
        <v>206</v>
      </c>
      <c r="F63" s="208">
        <f>鉄軌道!P32</f>
        <v>0</v>
      </c>
      <c r="G63" s="1"/>
      <c r="H63" s="1"/>
      <c r="I63" s="1"/>
      <c r="J63" s="1"/>
      <c r="K63" s="1"/>
      <c r="L63" s="1"/>
    </row>
    <row r="64" spans="2:14" s="94" customFormat="1">
      <c r="B64" s="1"/>
      <c r="E64" s="9" t="s">
        <v>110</v>
      </c>
      <c r="F64" s="208">
        <f>海事関係!P34</f>
        <v>0</v>
      </c>
      <c r="G64" s="1"/>
      <c r="H64" s="1"/>
      <c r="I64" s="1"/>
      <c r="J64" s="1"/>
      <c r="K64" s="1"/>
      <c r="L64" s="1"/>
    </row>
    <row r="65" spans="2:15" s="94" customFormat="1">
      <c r="B65" s="1"/>
      <c r="E65" s="1"/>
      <c r="F65" s="1"/>
      <c r="G65" s="1"/>
      <c r="H65" s="1"/>
      <c r="I65" s="1"/>
      <c r="J65" s="1"/>
      <c r="K65" s="1"/>
      <c r="L65" s="1"/>
    </row>
    <row r="68" spans="2:15" ht="18.399999999999999" customHeight="1"/>
    <row r="69" spans="2:15" ht="35.25" customHeight="1"/>
    <row r="70" spans="2:15" ht="18.75" customHeight="1"/>
    <row r="71" spans="2:15" ht="34.15" customHeight="1">
      <c r="N71" s="99"/>
      <c r="O71" s="99"/>
    </row>
    <row r="74" spans="2:15" ht="18.75" customHeight="1">
      <c r="M74" s="74"/>
    </row>
    <row r="75" spans="2:15" ht="10.9" customHeight="1">
      <c r="M75" s="74"/>
    </row>
    <row r="76" spans="2:15" s="94" customFormat="1" ht="18.75" customHeight="1">
      <c r="B76" s="1"/>
      <c r="C76" s="1"/>
      <c r="D76" s="1"/>
      <c r="E76" s="1"/>
      <c r="F76" s="1"/>
      <c r="G76" s="1"/>
      <c r="H76" s="1"/>
      <c r="I76" s="1"/>
      <c r="J76" s="1"/>
      <c r="K76" s="1"/>
      <c r="L76" s="1"/>
    </row>
    <row r="77" spans="2:15" s="94" customFormat="1" ht="28.9" customHeight="1">
      <c r="B77" s="1"/>
      <c r="C77" s="1"/>
      <c r="D77" s="1"/>
      <c r="E77" s="1"/>
      <c r="F77" s="1"/>
      <c r="G77" s="1"/>
      <c r="H77" s="1"/>
      <c r="I77" s="1"/>
      <c r="J77" s="1"/>
      <c r="K77" s="1"/>
      <c r="L77" s="1"/>
    </row>
    <row r="78" spans="2:15" s="94" customFormat="1" ht="28.15" customHeight="1">
      <c r="B78" s="1"/>
      <c r="C78" s="1"/>
      <c r="D78" s="1"/>
      <c r="E78" s="1"/>
      <c r="F78" s="1"/>
      <c r="G78" s="1"/>
      <c r="H78" s="1"/>
      <c r="I78" s="1"/>
      <c r="J78" s="1"/>
      <c r="K78" s="1"/>
      <c r="L78" s="1"/>
    </row>
    <row r="79" spans="2:15" s="94" customFormat="1" ht="34.15" customHeight="1">
      <c r="B79" s="1"/>
      <c r="C79" s="1"/>
      <c r="D79" s="1"/>
      <c r="E79" s="1"/>
      <c r="F79" s="1"/>
      <c r="G79" s="1"/>
      <c r="H79" s="1"/>
      <c r="I79" s="1"/>
      <c r="J79" s="1"/>
      <c r="K79" s="1"/>
      <c r="L79" s="1"/>
    </row>
    <row r="80" spans="2:15" s="94" customFormat="1" ht="28.9" customHeight="1">
      <c r="B80" s="1"/>
      <c r="C80" s="1"/>
      <c r="D80" s="1"/>
      <c r="E80" s="1"/>
      <c r="F80" s="1"/>
      <c r="G80" s="1"/>
      <c r="H80" s="1"/>
      <c r="I80" s="1"/>
      <c r="J80" s="1"/>
      <c r="K80" s="1"/>
      <c r="L80" s="1"/>
    </row>
    <row r="81" spans="2:12" s="94" customFormat="1" ht="28.9" customHeight="1">
      <c r="B81" s="1"/>
      <c r="C81" s="1"/>
      <c r="D81" s="1"/>
      <c r="E81" s="1"/>
      <c r="F81" s="1"/>
      <c r="G81" s="1"/>
      <c r="H81" s="1"/>
      <c r="I81" s="1"/>
      <c r="J81" s="1"/>
      <c r="K81" s="1"/>
      <c r="L81" s="1"/>
    </row>
    <row r="82" spans="2:12" s="94" customFormat="1" ht="28.9" customHeight="1">
      <c r="B82" s="1"/>
      <c r="C82" s="1"/>
      <c r="D82" s="1"/>
      <c r="E82" s="1"/>
      <c r="F82" s="1"/>
      <c r="G82" s="1"/>
      <c r="H82" s="1"/>
      <c r="I82" s="1"/>
      <c r="J82" s="1"/>
      <c r="K82" s="1"/>
      <c r="L82" s="1"/>
    </row>
    <row r="83" spans="2:12" s="94" customFormat="1" ht="28.9" customHeight="1">
      <c r="B83" s="1"/>
      <c r="C83" s="1"/>
      <c r="D83" s="1"/>
      <c r="E83" s="1"/>
      <c r="F83" s="1"/>
      <c r="G83" s="1"/>
      <c r="H83" s="1"/>
      <c r="I83" s="1"/>
      <c r="J83" s="1"/>
      <c r="K83" s="1"/>
      <c r="L83" s="1"/>
    </row>
    <row r="84" spans="2:12" s="94" customFormat="1" ht="28.9" customHeight="1">
      <c r="B84" s="1"/>
      <c r="C84" s="1"/>
      <c r="D84" s="1"/>
      <c r="E84" s="1"/>
      <c r="F84" s="1"/>
      <c r="G84" s="1"/>
      <c r="H84" s="1"/>
      <c r="I84" s="1"/>
      <c r="J84" s="1"/>
      <c r="K84" s="1"/>
      <c r="L84" s="1"/>
    </row>
    <row r="85" spans="2:12" s="94" customFormat="1" ht="28.9" customHeight="1">
      <c r="B85" s="1"/>
      <c r="C85" s="1"/>
      <c r="D85" s="1"/>
      <c r="E85" s="1"/>
      <c r="F85" s="1"/>
      <c r="G85" s="1"/>
      <c r="H85" s="1"/>
      <c r="I85" s="1"/>
      <c r="J85" s="1"/>
      <c r="K85" s="1"/>
      <c r="L85" s="1"/>
    </row>
    <row r="86" spans="2:12" s="94" customFormat="1" ht="28.9" customHeight="1">
      <c r="B86" s="1"/>
      <c r="C86" s="1"/>
      <c r="D86" s="1"/>
      <c r="E86" s="1"/>
      <c r="F86" s="1"/>
      <c r="G86" s="1"/>
      <c r="H86" s="1"/>
      <c r="I86" s="1"/>
      <c r="J86" s="1"/>
      <c r="K86" s="1"/>
      <c r="L86" s="1"/>
    </row>
    <row r="87" spans="2:12" s="94" customFormat="1" ht="18.75" customHeight="1">
      <c r="B87" s="1"/>
      <c r="C87" s="1"/>
      <c r="D87" s="1"/>
      <c r="E87" s="1"/>
      <c r="F87" s="1"/>
      <c r="G87" s="1"/>
      <c r="H87" s="1"/>
      <c r="I87" s="1"/>
      <c r="J87" s="1"/>
      <c r="K87" s="1"/>
      <c r="L87" s="1"/>
    </row>
  </sheetData>
  <sheetProtection algorithmName="SHA-512" hashValue="U3dJne3C66DDU+nlHor5RsA2zoGhVusiqvri0dNCKJWFdCpLxQJxUAdknFbwfZgjzjQbdJGy/nOf7HM1f3RYHg==" saltValue="FbbWPFLXeSdgyF98OzVopw==" spinCount="100000" sheet="1" selectLockedCells="1"/>
  <mergeCells count="58">
    <mergeCell ref="C59:D59"/>
    <mergeCell ref="E59:F59"/>
    <mergeCell ref="C51:G51"/>
    <mergeCell ref="C52:D52"/>
    <mergeCell ref="E52:F52"/>
    <mergeCell ref="G52:G53"/>
    <mergeCell ref="I55:K56"/>
    <mergeCell ref="E56:F56"/>
    <mergeCell ref="C34:F34"/>
    <mergeCell ref="H34:L34"/>
    <mergeCell ref="C35:F35"/>
    <mergeCell ref="H35:L35"/>
    <mergeCell ref="B36:L36"/>
    <mergeCell ref="C40:C41"/>
    <mergeCell ref="D40:F40"/>
    <mergeCell ref="C31:F31"/>
    <mergeCell ref="H31:L31"/>
    <mergeCell ref="C32:F32"/>
    <mergeCell ref="H32:L32"/>
    <mergeCell ref="C33:F33"/>
    <mergeCell ref="H33:L33"/>
    <mergeCell ref="C28:F28"/>
    <mergeCell ref="H28:L28"/>
    <mergeCell ref="C29:F29"/>
    <mergeCell ref="H29:L29"/>
    <mergeCell ref="C30:F30"/>
    <mergeCell ref="H30:L30"/>
    <mergeCell ref="C27:F27"/>
    <mergeCell ref="H27:L27"/>
    <mergeCell ref="B18:C18"/>
    <mergeCell ref="D18:I18"/>
    <mergeCell ref="B19:C19"/>
    <mergeCell ref="D19:I19"/>
    <mergeCell ref="B23:C23"/>
    <mergeCell ref="D23:I23"/>
    <mergeCell ref="G24:H24"/>
    <mergeCell ref="B25:F25"/>
    <mergeCell ref="H25:L25"/>
    <mergeCell ref="C26:F26"/>
    <mergeCell ref="H26:L26"/>
    <mergeCell ref="B17:M17"/>
    <mergeCell ref="B10:D10"/>
    <mergeCell ref="B11:C12"/>
    <mergeCell ref="D11:F12"/>
    <mergeCell ref="G11:G12"/>
    <mergeCell ref="H11:J11"/>
    <mergeCell ref="K11:K12"/>
    <mergeCell ref="L11:L12"/>
    <mergeCell ref="M11:M12"/>
    <mergeCell ref="B13:C13"/>
    <mergeCell ref="D13:F13"/>
    <mergeCell ref="D14:M15"/>
    <mergeCell ref="B9:C9"/>
    <mergeCell ref="B2:M2"/>
    <mergeCell ref="J3:L3"/>
    <mergeCell ref="J4:M4"/>
    <mergeCell ref="B6:C6"/>
    <mergeCell ref="D7:F7"/>
  </mergeCells>
  <phoneticPr fontId="1"/>
  <conditionalFormatting sqref="B13:C13">
    <cfRule type="expression" dxfId="19" priority="8">
      <formula>B10="▼ プルダウンよりご選択ください"</formula>
    </cfRule>
  </conditionalFormatting>
  <conditionalFormatting sqref="C26:C35">
    <cfRule type="expression" dxfId="18" priority="6">
      <formula>C$24="▼ プルダウンよりご選択ください"</formula>
    </cfRule>
  </conditionalFormatting>
  <conditionalFormatting sqref="D13">
    <cfRule type="expression" dxfId="17" priority="10">
      <formula>E10="▼ プルダウンよりご選択ください"</formula>
    </cfRule>
  </conditionalFormatting>
  <conditionalFormatting sqref="E13">
    <cfRule type="expression" dxfId="16" priority="9">
      <formula>#REF!="▼ プルダウンよりご選択ください"</formula>
    </cfRule>
  </conditionalFormatting>
  <conditionalFormatting sqref="G26:G35">
    <cfRule type="expression" dxfId="15" priority="5">
      <formula>G$24="▼ プルダウンよりご選択ください"</formula>
    </cfRule>
  </conditionalFormatting>
  <conditionalFormatting sqref="H26:H27">
    <cfRule type="expression" dxfId="14" priority="2">
      <formula>I$21="▼ 各費目の実施内容の詳細をご入力ください"</formula>
    </cfRule>
  </conditionalFormatting>
  <conditionalFormatting sqref="H28:H35">
    <cfRule type="expression" dxfId="13" priority="4">
      <formula>I$24="▼ 各費目の実施内容の詳細をご入力ください"</formula>
    </cfRule>
  </conditionalFormatting>
  <conditionalFormatting sqref="J4">
    <cfRule type="expression" dxfId="12" priority="7">
      <formula>J3="▼ 対象の補助事業者名をご入力ください"</formula>
    </cfRule>
  </conditionalFormatting>
  <conditionalFormatting sqref="M26:M27">
    <cfRule type="expression" dxfId="11" priority="1">
      <formula>M$21="▼ 各費目の金額をご記入ください"</formula>
    </cfRule>
  </conditionalFormatting>
  <conditionalFormatting sqref="M28:M35">
    <cfRule type="expression" dxfId="10" priority="3">
      <formula>M$24="▼ 各費目の金額をご記入ください"</formula>
    </cfRule>
  </conditionalFormatting>
  <dataValidations count="6">
    <dataValidation type="list" allowBlank="1" showInputMessage="1" showErrorMessage="1" sqref="C42:C46" xr:uid="{00000000-0002-0000-0300-000000000000}">
      <formula1>"大型車両,中型車両,小型車両"</formula1>
    </dataValidation>
    <dataValidation type="list" allowBlank="1" showInputMessage="1" showErrorMessage="1" sqref="G26:G35" xr:uid="{00000000-0002-0000-0300-000001000000}">
      <formula1>INDIRECT($B$13&amp;LEFT($D$13,1)&amp;LEFT($D$13,1)&amp;LEFT($C26,2))</formula1>
    </dataValidation>
    <dataValidation type="list" allowBlank="1" showInputMessage="1" showErrorMessage="1" sqref="B13:C13" xr:uid="{00000000-0002-0000-0300-000002000000}">
      <formula1>INDIRECT($B$11)</formula1>
    </dataValidation>
    <dataValidation type="list" allowBlank="1" showInputMessage="1" showErrorMessage="1" sqref="C26:C35" xr:uid="{00000000-0002-0000-0300-000003000000}">
      <formula1>INDIRECT($B$13&amp;LEFT($D$13,1))</formula1>
    </dataValidation>
    <dataValidation type="list" allowBlank="1" showInputMessage="1" showErrorMessage="1" sqref="D13:E13" xr:uid="{00000000-0002-0000-0300-000004000000}">
      <formula1>INDIRECT(B13)</formula1>
    </dataValidation>
    <dataValidation type="whole" operator="greaterThanOrEqual" allowBlank="1" showInputMessage="1" showErrorMessage="1" sqref="M26:M35 K18:K19" xr:uid="{00000000-0002-0000-0300-000005000000}">
      <formula1>0</formula1>
    </dataValidation>
  </dataValidations>
  <pageMargins left="0.70866141732283472" right="0.70866141732283472" top="0.74803149606299213" bottom="0.74803149606299213" header="0.31496062992125984" footer="0.31496062992125984"/>
  <pageSetup paperSize="9" scale="46" orientation="landscape" cellComments="asDisplayed"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6">
    <tabColor rgb="FF92D050"/>
    <pageSetUpPr fitToPage="1"/>
  </sheetPr>
  <dimension ref="B1:H55"/>
  <sheetViews>
    <sheetView zoomScale="40" zoomScaleNormal="40" zoomScaleSheetLayoutView="55" workbookViewId="0">
      <selection activeCell="G46" sqref="G46"/>
    </sheetView>
  </sheetViews>
  <sheetFormatPr defaultColWidth="9" defaultRowHeight="22.15"/>
  <cols>
    <col min="1" max="1" width="3.5" style="168" customWidth="1"/>
    <col min="2" max="2" width="47.25" style="168" customWidth="1"/>
    <col min="3" max="3" width="75.5" style="168" customWidth="1"/>
    <col min="4" max="4" width="96.5" style="168" customWidth="1"/>
    <col min="5" max="6" width="18.75" style="168" customWidth="1"/>
    <col min="7" max="7" width="154.75" style="168" customWidth="1"/>
    <col min="8" max="8" width="51.25" style="170" bestFit="1" customWidth="1"/>
    <col min="9" max="16384" width="9" style="168"/>
  </cols>
  <sheetData>
    <row r="1" spans="2:8" ht="39">
      <c r="B1" s="167" t="s">
        <v>207</v>
      </c>
      <c r="G1" s="169"/>
    </row>
    <row r="2" spans="2:8" ht="27" thickBot="1">
      <c r="B2" s="171"/>
    </row>
    <row r="3" spans="2:8" ht="44.25" customHeight="1" thickBot="1">
      <c r="B3" s="172" t="s">
        <v>208</v>
      </c>
      <c r="C3" s="172" t="s">
        <v>209</v>
      </c>
      <c r="D3" s="173" t="s">
        <v>210</v>
      </c>
      <c r="E3" s="173" t="s">
        <v>211</v>
      </c>
      <c r="F3" s="173" t="s">
        <v>212</v>
      </c>
      <c r="G3" s="173" t="s">
        <v>213</v>
      </c>
      <c r="H3" s="186" t="s">
        <v>49</v>
      </c>
    </row>
    <row r="4" spans="2:8" ht="105.6" customHeight="1">
      <c r="B4" s="420" t="s">
        <v>214</v>
      </c>
      <c r="C4" s="411" t="s">
        <v>215</v>
      </c>
      <c r="D4" s="423" t="s">
        <v>122</v>
      </c>
      <c r="E4" s="427" t="s">
        <v>216</v>
      </c>
      <c r="F4" s="429" t="s">
        <v>217</v>
      </c>
      <c r="G4" s="223" t="s">
        <v>218</v>
      </c>
      <c r="H4" s="188" t="s">
        <v>219</v>
      </c>
    </row>
    <row r="5" spans="2:8" ht="106.15" thickBot="1">
      <c r="B5" s="421"/>
      <c r="C5" s="412"/>
      <c r="D5" s="424"/>
      <c r="E5" s="428"/>
      <c r="F5" s="430"/>
      <c r="G5" s="222" t="s">
        <v>92</v>
      </c>
      <c r="H5" s="189" t="s">
        <v>219</v>
      </c>
    </row>
    <row r="6" spans="2:8" ht="106.15" thickBot="1">
      <c r="B6" s="421"/>
      <c r="C6" s="412"/>
      <c r="D6" s="194" t="s">
        <v>124</v>
      </c>
      <c r="E6" s="174" t="s">
        <v>216</v>
      </c>
      <c r="F6" s="175" t="s">
        <v>217</v>
      </c>
      <c r="G6" s="176" t="s">
        <v>220</v>
      </c>
      <c r="H6" s="188" t="s">
        <v>219</v>
      </c>
    </row>
    <row r="7" spans="2:8" ht="79.900000000000006" thickBot="1">
      <c r="B7" s="421"/>
      <c r="C7" s="412"/>
      <c r="D7" s="194" t="s">
        <v>221</v>
      </c>
      <c r="E7" s="174" t="s">
        <v>222</v>
      </c>
      <c r="F7" s="175" t="s">
        <v>217</v>
      </c>
      <c r="G7" s="177" t="s">
        <v>223</v>
      </c>
      <c r="H7" s="235" t="s">
        <v>224</v>
      </c>
    </row>
    <row r="8" spans="2:8" ht="132.6" thickBot="1">
      <c r="B8" s="421"/>
      <c r="C8" s="412"/>
      <c r="D8" s="195" t="s">
        <v>225</v>
      </c>
      <c r="E8" s="174" t="s">
        <v>222</v>
      </c>
      <c r="F8" s="175" t="s">
        <v>217</v>
      </c>
      <c r="G8" s="177" t="s">
        <v>226</v>
      </c>
      <c r="H8" s="188" t="s">
        <v>227</v>
      </c>
    </row>
    <row r="9" spans="2:8" ht="53.45" thickBot="1">
      <c r="B9" s="421"/>
      <c r="C9" s="412"/>
      <c r="D9" s="192" t="s">
        <v>228</v>
      </c>
      <c r="E9" s="174" t="s">
        <v>222</v>
      </c>
      <c r="F9" s="175" t="s">
        <v>229</v>
      </c>
      <c r="G9" s="177" t="s">
        <v>230</v>
      </c>
      <c r="H9" s="188" t="s">
        <v>231</v>
      </c>
    </row>
    <row r="10" spans="2:8" ht="106.15" thickBot="1">
      <c r="B10" s="421"/>
      <c r="C10" s="412"/>
      <c r="D10" s="184" t="s">
        <v>232</v>
      </c>
      <c r="E10" s="178" t="s">
        <v>233</v>
      </c>
      <c r="F10" s="175" t="s">
        <v>217</v>
      </c>
      <c r="G10" s="177" t="s">
        <v>234</v>
      </c>
      <c r="H10" s="188" t="s">
        <v>235</v>
      </c>
    </row>
    <row r="11" spans="2:8" ht="52.9">
      <c r="B11" s="421"/>
      <c r="C11" s="412"/>
      <c r="D11" s="425" t="s">
        <v>236</v>
      </c>
      <c r="E11" s="427" t="s">
        <v>222</v>
      </c>
      <c r="F11" s="429" t="s">
        <v>237</v>
      </c>
      <c r="G11" s="221" t="s">
        <v>238</v>
      </c>
      <c r="H11" s="188" t="s">
        <v>239</v>
      </c>
    </row>
    <row r="12" spans="2:8" ht="79.900000000000006" thickBot="1">
      <c r="B12" s="421"/>
      <c r="C12" s="412"/>
      <c r="D12" s="426"/>
      <c r="E12" s="428"/>
      <c r="F12" s="430"/>
      <c r="G12" s="220" t="s">
        <v>240</v>
      </c>
      <c r="H12" s="189" t="s">
        <v>239</v>
      </c>
    </row>
    <row r="13" spans="2:8" ht="106.15" thickBot="1">
      <c r="B13" s="421"/>
      <c r="C13" s="412"/>
      <c r="D13" s="184" t="s">
        <v>241</v>
      </c>
      <c r="E13" s="179" t="s">
        <v>233</v>
      </c>
      <c r="F13" s="180" t="s">
        <v>242</v>
      </c>
      <c r="G13" s="177" t="s">
        <v>243</v>
      </c>
      <c r="H13" s="188" t="s">
        <v>235</v>
      </c>
    </row>
    <row r="14" spans="2:8" ht="106.15" thickBot="1">
      <c r="B14" s="421"/>
      <c r="C14" s="411" t="s">
        <v>244</v>
      </c>
      <c r="D14" s="194" t="s">
        <v>122</v>
      </c>
      <c r="E14" s="174" t="s">
        <v>216</v>
      </c>
      <c r="F14" s="175" t="s">
        <v>217</v>
      </c>
      <c r="G14" s="176" t="s">
        <v>218</v>
      </c>
      <c r="H14" s="188" t="s">
        <v>219</v>
      </c>
    </row>
    <row r="15" spans="2:8" ht="106.15" thickBot="1">
      <c r="B15" s="421"/>
      <c r="C15" s="412"/>
      <c r="D15" s="194" t="s">
        <v>124</v>
      </c>
      <c r="E15" s="174" t="s">
        <v>216</v>
      </c>
      <c r="F15" s="175" t="s">
        <v>217</v>
      </c>
      <c r="G15" s="176" t="s">
        <v>245</v>
      </c>
      <c r="H15" s="188" t="s">
        <v>219</v>
      </c>
    </row>
    <row r="16" spans="2:8" ht="79.900000000000006" thickBot="1">
      <c r="B16" s="421"/>
      <c r="C16" s="412"/>
      <c r="D16" s="194" t="s">
        <v>221</v>
      </c>
      <c r="E16" s="181" t="s">
        <v>222</v>
      </c>
      <c r="F16" s="182" t="s">
        <v>217</v>
      </c>
      <c r="G16" s="183" t="s">
        <v>246</v>
      </c>
      <c r="H16" s="188" t="s">
        <v>247</v>
      </c>
    </row>
    <row r="17" spans="2:8" ht="53.45" thickBot="1">
      <c r="B17" s="421"/>
      <c r="C17" s="412"/>
      <c r="D17" s="192" t="s">
        <v>248</v>
      </c>
      <c r="E17" s="174" t="s">
        <v>222</v>
      </c>
      <c r="F17" s="175" t="s">
        <v>229</v>
      </c>
      <c r="G17" s="177" t="s">
        <v>249</v>
      </c>
      <c r="H17" s="188" t="s">
        <v>231</v>
      </c>
    </row>
    <row r="18" spans="2:8" ht="106.15" thickBot="1">
      <c r="B18" s="421"/>
      <c r="C18" s="412"/>
      <c r="D18" s="184" t="s">
        <v>250</v>
      </c>
      <c r="E18" s="174" t="s">
        <v>233</v>
      </c>
      <c r="F18" s="175" t="s">
        <v>217</v>
      </c>
      <c r="G18" s="177" t="s">
        <v>251</v>
      </c>
      <c r="H18" s="188" t="s">
        <v>235</v>
      </c>
    </row>
    <row r="19" spans="2:8" ht="52.9">
      <c r="B19" s="421"/>
      <c r="C19" s="412"/>
      <c r="D19" s="425" t="s">
        <v>252</v>
      </c>
      <c r="E19" s="427" t="s">
        <v>222</v>
      </c>
      <c r="F19" s="429" t="s">
        <v>237</v>
      </c>
      <c r="G19" s="221" t="s">
        <v>238</v>
      </c>
      <c r="H19" s="188" t="s">
        <v>239</v>
      </c>
    </row>
    <row r="20" spans="2:8" ht="79.900000000000006" thickBot="1">
      <c r="B20" s="421"/>
      <c r="C20" s="412"/>
      <c r="D20" s="426"/>
      <c r="E20" s="428"/>
      <c r="F20" s="430"/>
      <c r="G20" s="220" t="s">
        <v>240</v>
      </c>
      <c r="H20" s="189" t="s">
        <v>239</v>
      </c>
    </row>
    <row r="21" spans="2:8" ht="106.15" thickBot="1">
      <c r="B21" s="421"/>
      <c r="C21" s="413"/>
      <c r="D21" s="184" t="s">
        <v>253</v>
      </c>
      <c r="E21" s="178" t="s">
        <v>233</v>
      </c>
      <c r="F21" s="172" t="s">
        <v>242</v>
      </c>
      <c r="G21" s="177" t="s">
        <v>254</v>
      </c>
      <c r="H21" s="188" t="s">
        <v>235</v>
      </c>
    </row>
    <row r="22" spans="2:8" ht="105.6">
      <c r="B22" s="421"/>
      <c r="C22" s="412" t="s">
        <v>255</v>
      </c>
      <c r="D22" s="423" t="s">
        <v>122</v>
      </c>
      <c r="E22" s="427" t="s">
        <v>216</v>
      </c>
      <c r="F22" s="429" t="s">
        <v>217</v>
      </c>
      <c r="G22" s="223" t="s">
        <v>256</v>
      </c>
      <c r="H22" s="188" t="s">
        <v>219</v>
      </c>
    </row>
    <row r="23" spans="2:8" ht="106.15" thickBot="1">
      <c r="B23" s="421"/>
      <c r="C23" s="412"/>
      <c r="D23" s="424"/>
      <c r="E23" s="428"/>
      <c r="F23" s="430"/>
      <c r="G23" s="222" t="s">
        <v>92</v>
      </c>
      <c r="H23" s="189" t="s">
        <v>219</v>
      </c>
    </row>
    <row r="24" spans="2:8" ht="106.15" thickBot="1">
      <c r="B24" s="421"/>
      <c r="C24" s="412"/>
      <c r="D24" s="194" t="s">
        <v>124</v>
      </c>
      <c r="E24" s="174" t="s">
        <v>216</v>
      </c>
      <c r="F24" s="175" t="s">
        <v>217</v>
      </c>
      <c r="G24" s="176" t="s">
        <v>245</v>
      </c>
      <c r="H24" s="188" t="s">
        <v>219</v>
      </c>
    </row>
    <row r="25" spans="2:8" ht="79.150000000000006">
      <c r="B25" s="421"/>
      <c r="C25" s="412"/>
      <c r="D25" s="423" t="s">
        <v>257</v>
      </c>
      <c r="E25" s="427" t="s">
        <v>222</v>
      </c>
      <c r="F25" s="429" t="s">
        <v>217</v>
      </c>
      <c r="G25" s="225" t="s">
        <v>258</v>
      </c>
      <c r="H25" s="188" t="s">
        <v>247</v>
      </c>
    </row>
    <row r="26" spans="2:8" ht="79.900000000000006" thickBot="1">
      <c r="B26" s="421"/>
      <c r="C26" s="412"/>
      <c r="D26" s="424"/>
      <c r="E26" s="428"/>
      <c r="F26" s="430"/>
      <c r="G26" s="224" t="s">
        <v>259</v>
      </c>
      <c r="H26" s="236" t="s">
        <v>260</v>
      </c>
    </row>
    <row r="27" spans="2:8" ht="52.9">
      <c r="B27" s="421"/>
      <c r="C27" s="412"/>
      <c r="D27" s="425" t="s">
        <v>248</v>
      </c>
      <c r="E27" s="427" t="s">
        <v>222</v>
      </c>
      <c r="F27" s="429" t="s">
        <v>229</v>
      </c>
      <c r="G27" s="221" t="s">
        <v>261</v>
      </c>
      <c r="H27" s="188" t="s">
        <v>231</v>
      </c>
    </row>
    <row r="28" spans="2:8" ht="53.45" thickBot="1">
      <c r="B28" s="421"/>
      <c r="C28" s="412"/>
      <c r="D28" s="426"/>
      <c r="E28" s="428"/>
      <c r="F28" s="430"/>
      <c r="G28" s="220" t="s">
        <v>262</v>
      </c>
      <c r="H28" s="189" t="s">
        <v>231</v>
      </c>
    </row>
    <row r="29" spans="2:8" ht="52.9">
      <c r="B29" s="421"/>
      <c r="C29" s="412"/>
      <c r="D29" s="425" t="s">
        <v>263</v>
      </c>
      <c r="E29" s="427" t="s">
        <v>222</v>
      </c>
      <c r="F29" s="429" t="s">
        <v>237</v>
      </c>
      <c r="G29" s="221" t="s">
        <v>264</v>
      </c>
      <c r="H29" s="263" t="s">
        <v>265</v>
      </c>
    </row>
    <row r="30" spans="2:8" ht="79.900000000000006" thickBot="1">
      <c r="B30" s="421"/>
      <c r="C30" s="412"/>
      <c r="D30" s="426"/>
      <c r="E30" s="428"/>
      <c r="F30" s="430"/>
      <c r="G30" s="220" t="s">
        <v>266</v>
      </c>
      <c r="H30" s="262" t="s">
        <v>265</v>
      </c>
    </row>
    <row r="31" spans="2:8" ht="105.6">
      <c r="B31" s="421"/>
      <c r="C31" s="411" t="s">
        <v>267</v>
      </c>
      <c r="D31" s="423" t="s">
        <v>122</v>
      </c>
      <c r="E31" s="427" t="s">
        <v>222</v>
      </c>
      <c r="F31" s="429" t="s">
        <v>217</v>
      </c>
      <c r="G31" s="223" t="s">
        <v>268</v>
      </c>
      <c r="H31" s="188" t="s">
        <v>219</v>
      </c>
    </row>
    <row r="32" spans="2:8" ht="106.15" thickBot="1">
      <c r="B32" s="421"/>
      <c r="C32" s="412"/>
      <c r="D32" s="424"/>
      <c r="E32" s="428"/>
      <c r="F32" s="430"/>
      <c r="G32" s="222" t="s">
        <v>269</v>
      </c>
      <c r="H32" s="189" t="s">
        <v>219</v>
      </c>
    </row>
    <row r="33" spans="2:8" ht="106.15" thickBot="1">
      <c r="B33" s="421"/>
      <c r="C33" s="412"/>
      <c r="D33" s="194" t="s">
        <v>124</v>
      </c>
      <c r="E33" s="174" t="s">
        <v>222</v>
      </c>
      <c r="F33" s="175" t="s">
        <v>217</v>
      </c>
      <c r="G33" s="176" t="s">
        <v>125</v>
      </c>
      <c r="H33" s="188" t="s">
        <v>219</v>
      </c>
    </row>
    <row r="34" spans="2:8" ht="159" thickBot="1">
      <c r="B34" s="421"/>
      <c r="C34" s="412"/>
      <c r="D34" s="195" t="s">
        <v>270</v>
      </c>
      <c r="E34" s="174" t="s">
        <v>222</v>
      </c>
      <c r="F34" s="175" t="s">
        <v>271</v>
      </c>
      <c r="G34" s="177" t="s">
        <v>272</v>
      </c>
      <c r="H34" s="188" t="s">
        <v>273</v>
      </c>
    </row>
    <row r="35" spans="2:8" ht="53.45" thickBot="1">
      <c r="B35" s="421"/>
      <c r="C35" s="412"/>
      <c r="D35" s="192" t="s">
        <v>274</v>
      </c>
      <c r="E35" s="174" t="s">
        <v>222</v>
      </c>
      <c r="F35" s="175" t="s">
        <v>229</v>
      </c>
      <c r="G35" s="177" t="s">
        <v>275</v>
      </c>
      <c r="H35" s="188" t="s">
        <v>231</v>
      </c>
    </row>
    <row r="36" spans="2:8" ht="106.15" thickBot="1">
      <c r="B36" s="421"/>
      <c r="C36" s="413"/>
      <c r="D36" s="192" t="s">
        <v>276</v>
      </c>
      <c r="E36" s="174" t="s">
        <v>222</v>
      </c>
      <c r="F36" s="175" t="s">
        <v>217</v>
      </c>
      <c r="G36" s="177" t="s">
        <v>277</v>
      </c>
      <c r="H36" s="188" t="s">
        <v>235</v>
      </c>
    </row>
    <row r="37" spans="2:8" ht="105.6">
      <c r="B37" s="421"/>
      <c r="C37" s="411" t="s">
        <v>278</v>
      </c>
      <c r="D37" s="423" t="s">
        <v>122</v>
      </c>
      <c r="E37" s="427" t="s">
        <v>222</v>
      </c>
      <c r="F37" s="429" t="s">
        <v>217</v>
      </c>
      <c r="G37" s="223" t="s">
        <v>279</v>
      </c>
      <c r="H37" s="188" t="s">
        <v>219</v>
      </c>
    </row>
    <row r="38" spans="2:8" ht="106.15" thickBot="1">
      <c r="B38" s="421"/>
      <c r="C38" s="412"/>
      <c r="D38" s="424"/>
      <c r="E38" s="428"/>
      <c r="F38" s="430"/>
      <c r="G38" s="222" t="s">
        <v>92</v>
      </c>
      <c r="H38" s="189" t="s">
        <v>219</v>
      </c>
    </row>
    <row r="39" spans="2:8" ht="106.15" thickBot="1">
      <c r="B39" s="421"/>
      <c r="C39" s="412"/>
      <c r="D39" s="194" t="s">
        <v>124</v>
      </c>
      <c r="E39" s="174" t="s">
        <v>222</v>
      </c>
      <c r="F39" s="175" t="s">
        <v>217</v>
      </c>
      <c r="G39" s="176" t="s">
        <v>280</v>
      </c>
      <c r="H39" s="188" t="s">
        <v>219</v>
      </c>
    </row>
    <row r="40" spans="2:8" ht="132.6" thickBot="1">
      <c r="B40" s="421"/>
      <c r="C40" s="412"/>
      <c r="D40" s="191" t="s">
        <v>281</v>
      </c>
      <c r="E40" s="174" t="s">
        <v>222</v>
      </c>
      <c r="F40" s="175" t="s">
        <v>217</v>
      </c>
      <c r="G40" s="177" t="s">
        <v>282</v>
      </c>
      <c r="H40" s="188" t="s">
        <v>283</v>
      </c>
    </row>
    <row r="41" spans="2:8" ht="27" thickBot="1">
      <c r="B41" s="421"/>
      <c r="C41" s="412"/>
      <c r="D41" s="184" t="s">
        <v>284</v>
      </c>
      <c r="E41" s="174" t="s">
        <v>222</v>
      </c>
      <c r="F41" s="175" t="s">
        <v>285</v>
      </c>
      <c r="G41" s="177" t="s">
        <v>286</v>
      </c>
      <c r="H41" s="188" t="s">
        <v>152</v>
      </c>
    </row>
    <row r="42" spans="2:8" ht="53.45" thickBot="1">
      <c r="B42" s="421"/>
      <c r="C42" s="412"/>
      <c r="D42" s="192" t="s">
        <v>287</v>
      </c>
      <c r="E42" s="174" t="s">
        <v>222</v>
      </c>
      <c r="F42" s="175" t="s">
        <v>229</v>
      </c>
      <c r="G42" s="177" t="s">
        <v>288</v>
      </c>
      <c r="H42" s="188" t="s">
        <v>231</v>
      </c>
    </row>
    <row r="43" spans="2:8" ht="132.6" thickBot="1">
      <c r="B43" s="421"/>
      <c r="C43" s="413"/>
      <c r="D43" s="192" t="s">
        <v>289</v>
      </c>
      <c r="E43" s="174" t="s">
        <v>222</v>
      </c>
      <c r="F43" s="175" t="s">
        <v>217</v>
      </c>
      <c r="G43" s="177" t="s">
        <v>290</v>
      </c>
      <c r="H43" s="190" t="s">
        <v>283</v>
      </c>
    </row>
    <row r="44" spans="2:8" ht="105.6">
      <c r="B44" s="421"/>
      <c r="C44" s="411" t="s">
        <v>291</v>
      </c>
      <c r="D44" s="414" t="s">
        <v>122</v>
      </c>
      <c r="E44" s="416" t="s">
        <v>222</v>
      </c>
      <c r="F44" s="418" t="s">
        <v>217</v>
      </c>
      <c r="G44" s="225" t="s">
        <v>123</v>
      </c>
      <c r="H44" s="188" t="s">
        <v>219</v>
      </c>
    </row>
    <row r="45" spans="2:8" ht="106.15" thickBot="1">
      <c r="B45" s="421"/>
      <c r="C45" s="412"/>
      <c r="D45" s="415"/>
      <c r="E45" s="417"/>
      <c r="F45" s="419"/>
      <c r="G45" s="278" t="s">
        <v>269</v>
      </c>
      <c r="H45" s="189" t="s">
        <v>219</v>
      </c>
    </row>
    <row r="46" spans="2:8" ht="106.15" thickBot="1">
      <c r="B46" s="421"/>
      <c r="C46" s="412"/>
      <c r="D46" s="279" t="s">
        <v>124</v>
      </c>
      <c r="E46" s="280" t="s">
        <v>222</v>
      </c>
      <c r="F46" s="281" t="s">
        <v>217</v>
      </c>
      <c r="G46" s="282" t="s">
        <v>125</v>
      </c>
      <c r="H46" s="188" t="s">
        <v>219</v>
      </c>
    </row>
    <row r="47" spans="2:8" ht="132.6" thickBot="1">
      <c r="B47" s="421"/>
      <c r="C47" s="412"/>
      <c r="D47" s="277" t="s">
        <v>126</v>
      </c>
      <c r="E47" s="280" t="s">
        <v>222</v>
      </c>
      <c r="F47" s="281" t="s">
        <v>271</v>
      </c>
      <c r="G47" s="183" t="s">
        <v>127</v>
      </c>
      <c r="H47" s="188" t="s">
        <v>283</v>
      </c>
    </row>
    <row r="48" spans="2:8" ht="53.45" thickBot="1">
      <c r="B48" s="421"/>
      <c r="C48" s="412"/>
      <c r="D48" s="283" t="s">
        <v>128</v>
      </c>
      <c r="E48" s="280" t="s">
        <v>222</v>
      </c>
      <c r="F48" s="281" t="s">
        <v>229</v>
      </c>
      <c r="G48" s="284" t="s">
        <v>129</v>
      </c>
      <c r="H48" s="188" t="s">
        <v>153</v>
      </c>
    </row>
    <row r="49" spans="2:8" ht="108.75" customHeight="1" thickBot="1">
      <c r="B49" s="422"/>
      <c r="C49" s="413"/>
      <c r="D49" s="273" t="s">
        <v>130</v>
      </c>
      <c r="E49" s="280" t="s">
        <v>222</v>
      </c>
      <c r="F49" s="281" t="s">
        <v>217</v>
      </c>
      <c r="G49" s="183" t="s">
        <v>131</v>
      </c>
      <c r="H49" s="190" t="s">
        <v>283</v>
      </c>
    </row>
    <row r="50" spans="2:8">
      <c r="B50" s="185"/>
      <c r="C50" s="185"/>
      <c r="D50" s="185"/>
      <c r="E50" s="185"/>
      <c r="F50" s="185"/>
      <c r="G50" s="185"/>
      <c r="H50" s="185"/>
    </row>
    <row r="51" spans="2:8" ht="25.5" customHeight="1">
      <c r="B51" s="431" t="s">
        <v>292</v>
      </c>
      <c r="C51" s="431"/>
      <c r="D51" s="431"/>
      <c r="E51" s="431"/>
      <c r="F51" s="431"/>
      <c r="G51" s="431"/>
      <c r="H51" s="185"/>
    </row>
    <row r="52" spans="2:8" ht="25.5" customHeight="1">
      <c r="B52" s="431"/>
      <c r="C52" s="431"/>
      <c r="D52" s="431"/>
      <c r="E52" s="431"/>
      <c r="F52" s="431"/>
      <c r="G52" s="431"/>
    </row>
    <row r="53" spans="2:8" ht="217.5" customHeight="1">
      <c r="B53" s="432" t="s">
        <v>293</v>
      </c>
      <c r="C53" s="432"/>
      <c r="D53" s="432"/>
    </row>
    <row r="54" spans="2:8" ht="51.4" customHeight="1">
      <c r="B54" s="433"/>
      <c r="C54" s="662"/>
      <c r="D54" s="662"/>
      <c r="E54" s="662"/>
      <c r="F54" s="662"/>
    </row>
    <row r="55" spans="2:8">
      <c r="D55" s="193"/>
    </row>
  </sheetData>
  <sheetProtection algorithmName="SHA-512" hashValue="yIDjlpjymtYv9ExJt9iEEdlvvfeK29swTVm1hDj41bPkHA65Ju1v2M+byGO0RIRbpMwvsVjKVBtALa36FmxNPQ==" saltValue="j5NBwfYV1yUgQEKRAlnleg==" spinCount="100000" sheet="1" selectLockedCells="1"/>
  <mergeCells count="40">
    <mergeCell ref="F27:F28"/>
    <mergeCell ref="E27:E28"/>
    <mergeCell ref="D27:D28"/>
    <mergeCell ref="E31:E32"/>
    <mergeCell ref="F31:F32"/>
    <mergeCell ref="D29:D30"/>
    <mergeCell ref="E29:E30"/>
    <mergeCell ref="F29:F30"/>
    <mergeCell ref="B51:G52"/>
    <mergeCell ref="B53:D53"/>
    <mergeCell ref="B54:F54"/>
    <mergeCell ref="C4:C13"/>
    <mergeCell ref="C14:C21"/>
    <mergeCell ref="C22:C30"/>
    <mergeCell ref="C31:C36"/>
    <mergeCell ref="C37:C43"/>
    <mergeCell ref="F4:F5"/>
    <mergeCell ref="E4:E5"/>
    <mergeCell ref="D4:D5"/>
    <mergeCell ref="D11:D12"/>
    <mergeCell ref="E11:E12"/>
    <mergeCell ref="F11:F12"/>
    <mergeCell ref="F22:F23"/>
    <mergeCell ref="E22:E23"/>
    <mergeCell ref="C44:C49"/>
    <mergeCell ref="D44:D45"/>
    <mergeCell ref="E44:E45"/>
    <mergeCell ref="F44:F45"/>
    <mergeCell ref="B4:B49"/>
    <mergeCell ref="D22:D23"/>
    <mergeCell ref="D19:D20"/>
    <mergeCell ref="E19:E20"/>
    <mergeCell ref="F19:F20"/>
    <mergeCell ref="F37:F38"/>
    <mergeCell ref="E37:E38"/>
    <mergeCell ref="D37:D38"/>
    <mergeCell ref="D25:D26"/>
    <mergeCell ref="E25:E26"/>
    <mergeCell ref="F25:F26"/>
    <mergeCell ref="D31:D32"/>
  </mergeCells>
  <phoneticPr fontId="1"/>
  <printOptions horizontalCentered="1" verticalCentered="1"/>
  <pageMargins left="0.11811023622047245" right="0.11811023622047245" top="0" bottom="0" header="0.31496062992125984" footer="0.31496062992125984"/>
  <pageSetup paperSize="8" scale="34" orientation="portrait" cellComments="asDisplayed"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7">
    <tabColor rgb="FFFFFF00"/>
    <pageSetUpPr fitToPage="1"/>
  </sheetPr>
  <dimension ref="B1:O89"/>
  <sheetViews>
    <sheetView tabSelected="1" zoomScale="80" zoomScaleNormal="80" workbookViewId="0">
      <selection activeCell="J4" sqref="J4:M4"/>
    </sheetView>
  </sheetViews>
  <sheetFormatPr defaultColWidth="9" defaultRowHeight="18"/>
  <cols>
    <col min="1" max="1" width="1.75" style="1" customWidth="1"/>
    <col min="2" max="2" width="3.25" style="1" customWidth="1"/>
    <col min="3" max="3" width="21.75" style="1" customWidth="1"/>
    <col min="4" max="13" width="15.75" style="1" customWidth="1"/>
    <col min="14" max="14" width="58.25" style="1" bestFit="1" customWidth="1"/>
    <col min="15" max="16384" width="9" style="1"/>
  </cols>
  <sheetData>
    <row r="1" spans="2:14" ht="20.45" thickBot="1">
      <c r="B1" s="68" t="s">
        <v>294</v>
      </c>
    </row>
    <row r="2" spans="2:14" ht="18.399999999999999" customHeight="1" thickBot="1">
      <c r="B2" s="322" t="s">
        <v>155</v>
      </c>
      <c r="C2" s="323"/>
      <c r="D2" s="323"/>
      <c r="E2" s="323"/>
      <c r="F2" s="323"/>
      <c r="G2" s="323"/>
      <c r="H2" s="323"/>
      <c r="I2" s="323"/>
      <c r="J2" s="323"/>
      <c r="K2" s="323"/>
      <c r="L2" s="323"/>
      <c r="M2" s="324"/>
    </row>
    <row r="3" spans="2:14" ht="18.600000000000001" thickBot="1">
      <c r="J3" s="325" t="str">
        <f>IF(J4="","▼ 対象の補助事業者名をご入力ください","")</f>
        <v>▼ 対象の補助事業者名をご入力ください</v>
      </c>
      <c r="K3" s="325"/>
      <c r="L3" s="325"/>
    </row>
    <row r="4" spans="2:14" ht="18.600000000000001" thickBot="1">
      <c r="I4" s="69" t="s">
        <v>156</v>
      </c>
      <c r="J4" s="442"/>
      <c r="K4" s="443"/>
      <c r="L4" s="443"/>
      <c r="M4" s="444"/>
    </row>
    <row r="5" spans="2:14" ht="16.149999999999999" customHeight="1">
      <c r="I5" s="70" t="s">
        <v>157</v>
      </c>
      <c r="J5" s="71"/>
      <c r="K5" s="71"/>
      <c r="L5" s="71"/>
    </row>
    <row r="6" spans="2:14" ht="20.45" thickBot="1">
      <c r="B6" s="321" t="s">
        <v>158</v>
      </c>
      <c r="C6" s="321"/>
      <c r="D6" s="72"/>
      <c r="E6" s="72"/>
      <c r="F6" s="72"/>
      <c r="H6" s="71"/>
    </row>
    <row r="7" spans="2:14" ht="25.15" customHeight="1" thickBot="1">
      <c r="D7" s="329">
        <f ca="1">IF(G13&gt;$H$13,H13,G13)</f>
        <v>0</v>
      </c>
      <c r="E7" s="330"/>
      <c r="F7" s="330"/>
      <c r="G7" s="73" t="s">
        <v>159</v>
      </c>
    </row>
    <row r="8" spans="2:14">
      <c r="C8" s="22"/>
      <c r="D8" s="22"/>
      <c r="E8" s="22"/>
      <c r="F8" s="22"/>
    </row>
    <row r="9" spans="2:14" ht="19.899999999999999">
      <c r="B9" s="321" t="s">
        <v>160</v>
      </c>
      <c r="C9" s="321"/>
      <c r="D9" s="72"/>
      <c r="E9" s="72"/>
      <c r="F9" s="72"/>
    </row>
    <row r="10" spans="2:14" ht="18.600000000000001" thickBot="1">
      <c r="B10" s="334" t="str">
        <f>IF(AND(B13=""),"▼ プルダウンよりご選択ください","")</f>
        <v>▼ プルダウンよりご選択ください</v>
      </c>
      <c r="C10" s="334"/>
      <c r="D10" s="334"/>
      <c r="E10" s="65" t="str">
        <f>IF(AND(B13&lt;&gt;"",D13=""),"▼ プルダウンよりご選択ください","")</f>
        <v/>
      </c>
      <c r="F10" s="65"/>
      <c r="M10" s="74" t="s">
        <v>161</v>
      </c>
    </row>
    <row r="11" spans="2:14">
      <c r="B11" s="335" t="s">
        <v>44</v>
      </c>
      <c r="C11" s="336"/>
      <c r="D11" s="335" t="s">
        <v>162</v>
      </c>
      <c r="E11" s="339"/>
      <c r="F11" s="336"/>
      <c r="G11" s="341" t="s">
        <v>163</v>
      </c>
      <c r="H11" s="343" t="s">
        <v>164</v>
      </c>
      <c r="I11" s="344"/>
      <c r="J11" s="345"/>
      <c r="K11" s="346" t="s">
        <v>165</v>
      </c>
      <c r="L11" s="348" t="s">
        <v>166</v>
      </c>
      <c r="M11" s="350" t="s">
        <v>167</v>
      </c>
    </row>
    <row r="12" spans="2:14" ht="18.600000000000001" thickBot="1">
      <c r="B12" s="337"/>
      <c r="C12" s="338"/>
      <c r="D12" s="337"/>
      <c r="E12" s="340"/>
      <c r="F12" s="338"/>
      <c r="G12" s="342"/>
      <c r="H12" s="75" t="s">
        <v>168</v>
      </c>
      <c r="I12" s="76" t="s">
        <v>169</v>
      </c>
      <c r="J12" s="77" t="s">
        <v>170</v>
      </c>
      <c r="K12" s="347"/>
      <c r="L12" s="349"/>
      <c r="M12" s="351"/>
    </row>
    <row r="13" spans="2:14" ht="34.15" customHeight="1" thickBot="1">
      <c r="B13" s="454"/>
      <c r="C13" s="455"/>
      <c r="D13" s="451"/>
      <c r="E13" s="452"/>
      <c r="F13" s="453"/>
      <c r="G13" s="60">
        <f>IFERROR(VLOOKUP(B13&amp;LEFT(D13,1),参照用!E4:F39,2,0),)</f>
        <v>0</v>
      </c>
      <c r="H13" s="78">
        <f ca="1">ROUNDDOWN(M18+M19,0)</f>
        <v>0</v>
      </c>
      <c r="I13" s="79">
        <f ca="1">M18</f>
        <v>0</v>
      </c>
      <c r="J13" s="80">
        <f ca="1">M19</f>
        <v>0</v>
      </c>
      <c r="K13" s="64">
        <f ca="1">K18+K19</f>
        <v>0</v>
      </c>
      <c r="L13" s="166"/>
      <c r="M13" s="166"/>
      <c r="N13" s="81" t="str">
        <f>IF(M13="","","【予測収入について】完了実績報告の際は、
補助申請見込額の1/2を超える金額は補助金額から調整されます")</f>
        <v/>
      </c>
    </row>
    <row r="14" spans="2:14">
      <c r="C14" s="82"/>
      <c r="D14" s="357" t="str">
        <f>IF(COUNTIF(C26:F35,"*EVタクシー*")&gt;0,"EVタクシーの導入事業は③車両整備事業の「ラッピング事業」と組み合わせて実施する必要があり、"&amp;CHAR(10)&amp;"当補助金で導入したEVタクシーについては原則、運行開始日から4年間ラッピングを継続(令和6年3月1日以降は自己資金で実施)する必要がございます",IF(COUNTIF(C26:F35,"*EVバス*")=0,"","EVバスの導入経費は③「バスラッピング事業」と組み合わせて実施する必要があり、"&amp;CHAR(10)&amp;"当補助金で導入したEVバスについては原則、運行開始日から5年間ラッピングを継続(令和6年3月1日以降は自己資金で実施)する必要がございます"))</f>
        <v/>
      </c>
      <c r="E14" s="357"/>
      <c r="F14" s="357"/>
      <c r="G14" s="357"/>
      <c r="H14" s="357"/>
      <c r="I14" s="357"/>
      <c r="J14" s="357"/>
      <c r="K14" s="357"/>
      <c r="L14" s="357"/>
      <c r="M14" s="357"/>
    </row>
    <row r="15" spans="2:14">
      <c r="C15" s="82"/>
      <c r="D15" s="358"/>
      <c r="E15" s="358"/>
      <c r="F15" s="358"/>
      <c r="G15" s="358"/>
      <c r="H15" s="358"/>
      <c r="I15" s="358"/>
      <c r="J15" s="358"/>
      <c r="K15" s="358"/>
      <c r="L15" s="358"/>
      <c r="M15" s="358"/>
    </row>
    <row r="16" spans="2:14" ht="18.600000000000001" thickBot="1">
      <c r="C16" s="82"/>
      <c r="D16" s="206"/>
      <c r="G16" s="211"/>
      <c r="H16" s="211"/>
      <c r="I16" s="211"/>
      <c r="J16" s="211"/>
      <c r="K16" s="212"/>
      <c r="L16" s="212"/>
      <c r="M16" s="212"/>
    </row>
    <row r="17" spans="2:14">
      <c r="B17" s="331" t="s">
        <v>171</v>
      </c>
      <c r="C17" s="332"/>
      <c r="D17" s="332"/>
      <c r="E17" s="332"/>
      <c r="F17" s="332"/>
      <c r="G17" s="332"/>
      <c r="H17" s="332"/>
      <c r="I17" s="332"/>
      <c r="J17" s="332"/>
      <c r="K17" s="332"/>
      <c r="L17" s="332"/>
      <c r="M17" s="333"/>
    </row>
    <row r="18" spans="2:14" ht="30.4" customHeight="1">
      <c r="B18" s="365" t="s">
        <v>172</v>
      </c>
      <c r="C18" s="366"/>
      <c r="D18" s="367" t="str">
        <f>IFERROR(VLOOKUP(B$13&amp;LEFT(D$13,1),参照用!$E$4:$H$39,3,0),"モード種別と補助メニューを選択してください")</f>
        <v>モード種別と補助メニューを選択してください</v>
      </c>
      <c r="E18" s="368"/>
      <c r="F18" s="368"/>
      <c r="G18" s="368"/>
      <c r="H18" s="368"/>
      <c r="I18" s="369"/>
      <c r="J18" s="187" t="s">
        <v>173</v>
      </c>
      <c r="K18" s="61">
        <f ca="1">SUMIF(C26:D35,D18,M26:M35)</f>
        <v>0</v>
      </c>
      <c r="L18" s="187" t="s">
        <v>174</v>
      </c>
      <c r="M18" s="154">
        <f ca="1">IF(COUNTIF(D18,"*（※）*")&gt;0,IF(K18&lt;=1000000,K18,(K18-1000000)/2+1000000),K18/2)</f>
        <v>0</v>
      </c>
      <c r="N18" s="83"/>
    </row>
    <row r="19" spans="2:14" ht="30.4" customHeight="1" thickBot="1">
      <c r="B19" s="370" t="s">
        <v>175</v>
      </c>
      <c r="C19" s="371"/>
      <c r="D19" s="372" t="str">
        <f>IFERROR(VLOOKUP(B$13&amp;LEFT(D$13,1),参照用!$E$4:$H$39,4,0),"モード種別と補助メニューを選択してください")</f>
        <v>モード種別と補助メニューを選択してください</v>
      </c>
      <c r="E19" s="373"/>
      <c r="F19" s="373"/>
      <c r="G19" s="373"/>
      <c r="H19" s="373"/>
      <c r="I19" s="374"/>
      <c r="J19" s="84" t="s">
        <v>173</v>
      </c>
      <c r="K19" s="62">
        <f ca="1">IF(D19="-",0,SUMIF(C26:D35,D19,M26:M35))</f>
        <v>0</v>
      </c>
      <c r="L19" s="84" t="s">
        <v>174</v>
      </c>
      <c r="M19" s="85">
        <f ca="1">IF(COUNTIF(D19,"*（※）*")&gt;0,IF(K19&lt;=1000000,K19,(K19-1000000)/2+1000000),K19/2)</f>
        <v>0</v>
      </c>
    </row>
    <row r="20" spans="2:14">
      <c r="C20" s="82"/>
      <c r="D20" s="86" t="s">
        <v>176</v>
      </c>
      <c r="E20" s="86"/>
      <c r="F20" s="86"/>
      <c r="G20" s="87"/>
      <c r="J20" s="82"/>
      <c r="K20" s="88"/>
      <c r="L20" s="88"/>
    </row>
    <row r="21" spans="2:14">
      <c r="D21" s="86" t="s">
        <v>177</v>
      </c>
      <c r="E21" s="86"/>
      <c r="F21" s="86"/>
    </row>
    <row r="22" spans="2:14">
      <c r="E22" s="86"/>
      <c r="F22" s="86"/>
    </row>
    <row r="23" spans="2:14" ht="18.75" customHeight="1">
      <c r="B23" s="321" t="s">
        <v>178</v>
      </c>
      <c r="C23" s="321"/>
      <c r="D23" s="375" t="str">
        <f>IF(AND(OR(COUNTIF(C26:F35,"*EVバスの導入費用*"),COUNTIF(C26:F35,"*EVタクシーの導入費用*")),G58=0),"詳細費目でEV車両の導入費用を選択した場合には②-2 EV車両の導入経費内訳もご入力ください","")</f>
        <v/>
      </c>
      <c r="E23" s="375"/>
      <c r="F23" s="375"/>
      <c r="G23" s="375"/>
      <c r="H23" s="375"/>
      <c r="I23" s="375"/>
      <c r="M23" s="74"/>
    </row>
    <row r="24" spans="2:14" ht="20.45" thickBot="1">
      <c r="B24" s="89"/>
      <c r="C24" s="90" t="str">
        <f>IF(AND(B13&lt;&gt;"",D13&lt;&gt;"",NOT(COUNTA(C26:D35))),"▼ プルダウンよりご選択ください","")</f>
        <v/>
      </c>
      <c r="G24" s="376" t="str">
        <f>IF(AND(B13&lt;&gt;"",D13&lt;&gt;"",COUNTA(C26:D35),NOT(COUNTA(G26:G35))),"▼ プルダウンよりご選択ください","")</f>
        <v/>
      </c>
      <c r="H24" s="376"/>
      <c r="I24" s="90" t="str">
        <f>IF(AND(B13&lt;&gt;"",D13&lt;&gt;"",COUNTA(C26:D35),COUNTA(G26:G35),NOT(COUNTA(H26:H35))),"▼ 各費目の実施内容の詳細をご入力ください","")</f>
        <v/>
      </c>
      <c r="M24" s="91" t="str">
        <f>IF(AND(B13&lt;&gt;"",D13&lt;&gt;"",COUNTA(C26:D35),COUNTA(G26:G35),COUNTA(H26:H35),NOT(COUNTA(M26:M35))),"▼ 各詳細費目の金額をご記入ください※免税事業者/簡易課税事業者は税込みで入力してください","")</f>
        <v/>
      </c>
    </row>
    <row r="25" spans="2:14" s="94" customFormat="1" ht="18.75" customHeight="1" thickBot="1">
      <c r="B25" s="377" t="s">
        <v>179</v>
      </c>
      <c r="C25" s="378"/>
      <c r="D25" s="378"/>
      <c r="E25" s="378"/>
      <c r="F25" s="379"/>
      <c r="G25" s="92" t="s">
        <v>49</v>
      </c>
      <c r="H25" s="380" t="s">
        <v>180</v>
      </c>
      <c r="I25" s="381"/>
      <c r="J25" s="381"/>
      <c r="K25" s="381"/>
      <c r="L25" s="382"/>
      <c r="M25" s="92" t="s">
        <v>181</v>
      </c>
      <c r="N25" s="93" t="s">
        <v>182</v>
      </c>
    </row>
    <row r="26" spans="2:14" s="94" customFormat="1" ht="28.9" customHeight="1">
      <c r="B26" s="95">
        <v>1</v>
      </c>
      <c r="C26" s="460"/>
      <c r="D26" s="461"/>
      <c r="E26" s="461"/>
      <c r="F26" s="462"/>
      <c r="G26" s="160"/>
      <c r="H26" s="445"/>
      <c r="I26" s="446"/>
      <c r="J26" s="446"/>
      <c r="K26" s="446"/>
      <c r="L26" s="447"/>
      <c r="M26" s="161"/>
      <c r="N26" s="96" t="str">
        <f>IF(AND(OR(C26="",G26=""),M26&lt;&gt;""),"詳細費目または大項目が選択されておりません",IF(C26="","",IF(NOT(COUNTIF($D$18:$H$19,C26)),"詳細費目は補助対象経費の例からお選びください"&amp;CHAR(10)&amp;" ※正しく選択されていない場合、補助申請見込み額に反映されません",IF(NOT(COUNTIF(大項目エラー検知用!C$2:C$6,様式2!G26)),"大項目の選択が誤っております",IF(AND(H26="",C26&lt;&gt;"",G26&lt;&gt;"",M26&lt;&gt;""),"事業実施内容をご記入ください","")))))</f>
        <v/>
      </c>
    </row>
    <row r="27" spans="2:14" s="94" customFormat="1" ht="28.9" customHeight="1">
      <c r="B27" s="97">
        <v>2</v>
      </c>
      <c r="C27" s="439"/>
      <c r="D27" s="440"/>
      <c r="E27" s="440"/>
      <c r="F27" s="441"/>
      <c r="G27" s="162"/>
      <c r="H27" s="448"/>
      <c r="I27" s="449"/>
      <c r="J27" s="449"/>
      <c r="K27" s="449"/>
      <c r="L27" s="450"/>
      <c r="M27" s="163"/>
      <c r="N27" s="96" t="str">
        <f>IF(AND(OR(C27="",G27=""),M27&lt;&gt;""),"詳細費目または大項目が選択されておりません",IF(C27="","",IF(NOT(COUNTIF($D$18:$H$19,C27)),"詳細費目は補助対象経費の例からお選びください"&amp;CHAR(10)&amp;" ※正しく選択されていない場合、補助申請見込み額に反映されません",IF(NOT(COUNTIF(大項目エラー検知用!F$2:F$6,様式2!G27)),"大項目の選択が誤っております",IF(AND(H27="",C27&lt;&gt;"",G27&lt;&gt;"",M27&lt;&gt;""),"事業実施内容をご記入ください","")))))</f>
        <v/>
      </c>
    </row>
    <row r="28" spans="2:14" s="94" customFormat="1" ht="28.9" customHeight="1">
      <c r="B28" s="97">
        <v>3</v>
      </c>
      <c r="C28" s="439"/>
      <c r="D28" s="440"/>
      <c r="E28" s="440"/>
      <c r="F28" s="441"/>
      <c r="G28" s="162"/>
      <c r="H28" s="448"/>
      <c r="I28" s="449"/>
      <c r="J28" s="449"/>
      <c r="K28" s="449"/>
      <c r="L28" s="450"/>
      <c r="M28" s="163"/>
      <c r="N28" s="96" t="str">
        <f>IF(AND(OR(C28="",G28=""),M28&lt;&gt;""),"詳細費目または大項目が選択されておりません",IF(C28="","",IF(NOT(COUNTIF($D$18:$H$19,C28)),"詳細費目は補助対象経費の例からお選びください"&amp;CHAR(10)&amp;" ※正しく選択されていない場合、補助申請見込み額に反映されません",IF(NOT(COUNTIF(大項目エラー検知用!I$2:I$6,様式2!G28)),"大項目の選択が誤っております",IF(AND(H28="",C28&lt;&gt;"",G28&lt;&gt;"",M28&lt;&gt;""),"事業実施内容をご記入ください","")))))</f>
        <v/>
      </c>
    </row>
    <row r="29" spans="2:14" s="94" customFormat="1" ht="28.9" customHeight="1">
      <c r="B29" s="97">
        <v>4</v>
      </c>
      <c r="C29" s="439"/>
      <c r="D29" s="440"/>
      <c r="E29" s="440"/>
      <c r="F29" s="441"/>
      <c r="G29" s="162"/>
      <c r="H29" s="448"/>
      <c r="I29" s="449"/>
      <c r="J29" s="449"/>
      <c r="K29" s="449"/>
      <c r="L29" s="450"/>
      <c r="M29" s="163"/>
      <c r="N29" s="96" t="str">
        <f>IF(AND(OR(C29="",G29=""),M29&lt;&gt;""),"詳細費目または大項目が選択されておりません",IF(C29="","",IF(NOT(COUNTIF($D$18:$H$19,C29)),"詳細費目は補助対象経費の例からお選びください"&amp;CHAR(10)&amp;" ※正しく選択されていない場合、補助申請見込み額に反映されません",IF(NOT(COUNTIF(大項目エラー検知用!L$2:L$6,様式2!G29)),"大項目の選択が誤っております",IF(AND(H29="",C29&lt;&gt;"",G29&lt;&gt;"",M29&lt;&gt;""),"事業実施内容をご記入ください","")))))</f>
        <v/>
      </c>
    </row>
    <row r="30" spans="2:14" s="94" customFormat="1" ht="28.9" customHeight="1">
      <c r="B30" s="97">
        <v>5</v>
      </c>
      <c r="C30" s="439"/>
      <c r="D30" s="440"/>
      <c r="E30" s="440"/>
      <c r="F30" s="441"/>
      <c r="G30" s="162"/>
      <c r="H30" s="448"/>
      <c r="I30" s="449"/>
      <c r="J30" s="449"/>
      <c r="K30" s="449"/>
      <c r="L30" s="450"/>
      <c r="M30" s="163"/>
      <c r="N30" s="96" t="str">
        <f>IF(AND(OR(C30="",G30=""),M30&lt;&gt;""),"詳細費目または大項目が選択されておりません",IF(C30="","",IF(NOT(COUNTIF($D$18:$H$19,C30)),"詳細費目は補助対象経費の例からお選びください"&amp;CHAR(10)&amp;" ※正しく選択されていない場合、補助申請見込み額に反映されません",IF(NOT(COUNTIF(大項目エラー検知用!O$2:O$6,様式2!G30)),"大項目の選択が誤っております",IF(AND(H30="",C30&lt;&gt;"",G30&lt;&gt;"",M30&lt;&gt;""),"事業実施内容をご記入ください","")))))</f>
        <v/>
      </c>
    </row>
    <row r="31" spans="2:14" s="94" customFormat="1" ht="28.9" customHeight="1">
      <c r="B31" s="97">
        <v>6</v>
      </c>
      <c r="C31" s="439"/>
      <c r="D31" s="440"/>
      <c r="E31" s="440"/>
      <c r="F31" s="441"/>
      <c r="G31" s="162"/>
      <c r="H31" s="448"/>
      <c r="I31" s="449"/>
      <c r="J31" s="449"/>
      <c r="K31" s="449"/>
      <c r="L31" s="450"/>
      <c r="M31" s="163"/>
      <c r="N31" s="96" t="str">
        <f>IF(AND(OR(C31="",G31=""),M31&lt;&gt;""),"詳細費目または大項目が選択されておりません",IF(C31="","",IF(NOT(COUNTIF($D$18:$H$19,C31)),"詳細費目は補助対象経費の例からお選びください"&amp;CHAR(10)&amp;" ※正しく選択されていない場合、補助申請見込み額に反映されません",IF(NOT(COUNTIF(大項目エラー検知用!C$8:C$12,様式2!G31)),"大項目の選択が誤っております",IF(AND(H31="",C31&lt;&gt;"",G31&lt;&gt;"",M31&lt;&gt;""),"事業実施内容をご記入ください","")))))</f>
        <v/>
      </c>
    </row>
    <row r="32" spans="2:14" s="94" customFormat="1" ht="28.9" customHeight="1">
      <c r="B32" s="97">
        <v>7</v>
      </c>
      <c r="C32" s="439"/>
      <c r="D32" s="440"/>
      <c r="E32" s="440"/>
      <c r="F32" s="441"/>
      <c r="G32" s="162"/>
      <c r="H32" s="448"/>
      <c r="I32" s="449"/>
      <c r="J32" s="449"/>
      <c r="K32" s="449"/>
      <c r="L32" s="450"/>
      <c r="M32" s="163"/>
      <c r="N32" s="96" t="str">
        <f>IF(AND(OR(C32="",G32=""),M32&lt;&gt;""),"詳細費目または大項目が選択されておりません",IF(C32="","",IF(NOT(COUNTIF($D$18:$H$19,C32)),"詳細費目は補助対象経費の例からお選びください"&amp;CHAR(10)&amp;" ※正しく選択されていない場合、補助申請見込み額に反映されません",IF(NOT(COUNTIF(大項目エラー検知用!F$8:F$12,様式2!G32)),"大項目の選択が誤っております",IF(AND(H32="",C32&lt;&gt;"",G32&lt;&gt;"",M32&lt;&gt;""),"事業実施内容をご記入ください","")))))</f>
        <v/>
      </c>
    </row>
    <row r="33" spans="2:14" s="94" customFormat="1" ht="28.9" customHeight="1">
      <c r="B33" s="97">
        <v>8</v>
      </c>
      <c r="C33" s="439"/>
      <c r="D33" s="440"/>
      <c r="E33" s="440"/>
      <c r="F33" s="441"/>
      <c r="G33" s="162"/>
      <c r="H33" s="448"/>
      <c r="I33" s="449"/>
      <c r="J33" s="449"/>
      <c r="K33" s="449"/>
      <c r="L33" s="450"/>
      <c r="M33" s="163"/>
      <c r="N33" s="96" t="str">
        <f>IF(AND(OR(C33="",G33=""),M33&lt;&gt;""),"詳細費目または大項目が選択されておりません",IF(C33="","",IF(NOT(COUNTIF($D$18:$H$19,C33)),"詳細費目は補助対象経費の例からお選びください"&amp;CHAR(10)&amp;" ※正しく選択されていない場合、補助申請見込み額に反映されません",IF(NOT(COUNTIF(大項目エラー検知用!I$8:I$12,様式2!G33)),"大項目の選択が誤っております",IF(AND(H33="",C33&lt;&gt;"",G33&lt;&gt;"",M33&lt;&gt;""),"事業実施内容をご記入ください","")))))</f>
        <v/>
      </c>
    </row>
    <row r="34" spans="2:14" s="94" customFormat="1" ht="28.9" customHeight="1">
      <c r="B34" s="97">
        <v>9</v>
      </c>
      <c r="C34" s="439"/>
      <c r="D34" s="440"/>
      <c r="E34" s="440"/>
      <c r="F34" s="441"/>
      <c r="G34" s="162"/>
      <c r="H34" s="448"/>
      <c r="I34" s="449"/>
      <c r="J34" s="449"/>
      <c r="K34" s="449"/>
      <c r="L34" s="450"/>
      <c r="M34" s="163"/>
      <c r="N34" s="96" t="str">
        <f>IF(AND(OR(C34="",G34=""),M34&lt;&gt;""),"詳細費目または大項目が選択されておりません",IF(C34="","",IF(NOT(COUNTIF($D$18:$H$19,C34)),"詳細費目は補助対象経費の例からお選びください"&amp;CHAR(10)&amp;" ※正しく選択されていない場合、補助申請見込み額に反映されません",IF(NOT(COUNTIF(大項目エラー検知用!L$8:L$12,様式2!G34)),"大項目の選択が誤っております",IF(AND(H34="",C34&lt;&gt;"",G34&lt;&gt;"",M34&lt;&gt;""),"事業実施内容をご記入ください","")))))</f>
        <v/>
      </c>
    </row>
    <row r="35" spans="2:14" s="94" customFormat="1" ht="28.9" customHeight="1" thickBot="1">
      <c r="B35" s="98">
        <v>10</v>
      </c>
      <c r="C35" s="457"/>
      <c r="D35" s="458"/>
      <c r="E35" s="458"/>
      <c r="F35" s="459"/>
      <c r="G35" s="164"/>
      <c r="H35" s="436"/>
      <c r="I35" s="437"/>
      <c r="J35" s="437"/>
      <c r="K35" s="437"/>
      <c r="L35" s="438"/>
      <c r="M35" s="165"/>
      <c r="N35" s="96" t="str">
        <f>IF(AND(OR(C35="",G35=""),M35&lt;&gt;""),"詳細費目または大項目が選択されておりません",IF(C35="","",IF(NOT(COUNTIF($D$18:$H$19,C35)),"詳細費目は補助対象経費の例からお選びください"&amp;CHAR(10)&amp;" ※正しく選択されていない場合、補助申請見込み額に反映されません",IF(NOT(COUNTIF(大項目エラー検知用!O$8:O$12,様式2!G35)),"大項目の選択が誤っております",IF(AND(H35="",C35&lt;&gt;"",G35&lt;&gt;"",M35&lt;&gt;""),"事業実施内容をご記入ください","")))))</f>
        <v/>
      </c>
    </row>
    <row r="36" spans="2:14" s="94" customFormat="1" ht="28.15" customHeight="1" thickBot="1">
      <c r="B36" s="396" t="s">
        <v>185</v>
      </c>
      <c r="C36" s="397"/>
      <c r="D36" s="397"/>
      <c r="E36" s="397"/>
      <c r="F36" s="397"/>
      <c r="G36" s="397"/>
      <c r="H36" s="397"/>
      <c r="I36" s="397"/>
      <c r="J36" s="397"/>
      <c r="K36" s="397"/>
      <c r="L36" s="398"/>
      <c r="M36" s="63">
        <f>SUM(M26:M35)</f>
        <v>0</v>
      </c>
    </row>
    <row r="37" spans="2:14" s="94" customFormat="1" ht="18" customHeight="1">
      <c r="B37" s="434" t="str">
        <f>IF(OR(COUNTIF(D13,"*実証運航*"),COUNTIF(D13,"*実証運行*")),"※実証運行（運航）メニューに該当する費用は、運転手等の人件費 補助事業者が雇用している"&amp;CHAR(10)&amp;"　正社員・契約社員等に対する人件費 、燃料費等における経常費用になります。","")</f>
        <v/>
      </c>
      <c r="C37" s="434"/>
      <c r="D37" s="434"/>
      <c r="E37" s="434"/>
      <c r="F37" s="434"/>
      <c r="G37" s="271"/>
      <c r="H37" s="456" t="str">
        <f>IF(COUNTIF(D19,"*EV*")&gt;0,D19&amp;"  合計額","")</f>
        <v/>
      </c>
      <c r="I37" s="456"/>
      <c r="J37" s="456"/>
      <c r="K37" s="456"/>
      <c r="L37" s="456"/>
      <c r="M37" s="264" t="str">
        <f>IFERROR(IF(H37=D19&amp;"  合計額",SUMIF(C26:F35,"*EV*",M26:M35),""),"")</f>
        <v/>
      </c>
    </row>
    <row r="38" spans="2:14" s="94" customFormat="1">
      <c r="B38" s="435"/>
      <c r="C38" s="435"/>
      <c r="D38" s="435"/>
      <c r="E38" s="435"/>
      <c r="F38" s="435"/>
      <c r="G38" s="272"/>
      <c r="H38" s="265"/>
      <c r="I38" s="265"/>
      <c r="J38" s="265"/>
      <c r="K38" s="265"/>
      <c r="L38" s="265"/>
      <c r="M38" s="264"/>
    </row>
    <row r="39" spans="2:14" s="94" customFormat="1">
      <c r="C39" s="270"/>
      <c r="D39" s="270"/>
      <c r="E39" s="270"/>
      <c r="F39" s="270"/>
      <c r="G39" s="270"/>
      <c r="H39" s="265"/>
      <c r="I39" s="265"/>
      <c r="J39" s="265"/>
      <c r="K39" s="265"/>
      <c r="L39" s="265"/>
      <c r="M39" s="264"/>
    </row>
    <row r="40" spans="2:14" s="94" customFormat="1">
      <c r="B40" s="196" t="s">
        <v>186</v>
      </c>
    </row>
    <row r="41" spans="2:14" ht="18.600000000000001" thickBot="1"/>
    <row r="42" spans="2:14">
      <c r="C42" s="399" t="s">
        <v>187</v>
      </c>
      <c r="D42" s="401" t="s">
        <v>188</v>
      </c>
      <c r="E42" s="402"/>
      <c r="F42" s="403"/>
    </row>
    <row r="43" spans="2:14" ht="18.75" customHeight="1" thickBot="1">
      <c r="C43" s="400"/>
      <c r="D43" s="202" t="s">
        <v>189</v>
      </c>
      <c r="E43" s="203" t="s">
        <v>190</v>
      </c>
      <c r="F43" s="204" t="s">
        <v>191</v>
      </c>
      <c r="L43" s="74"/>
    </row>
    <row r="44" spans="2:14" s="71" customFormat="1">
      <c r="C44" s="216"/>
      <c r="D44" s="213"/>
      <c r="E44" s="217"/>
      <c r="F44" s="200">
        <f>D44*E44</f>
        <v>0</v>
      </c>
    </row>
    <row r="45" spans="2:14" s="71" customFormat="1">
      <c r="C45" s="216"/>
      <c r="D45" s="213"/>
      <c r="E45" s="217"/>
      <c r="F45" s="200">
        <f>D45*E45</f>
        <v>0</v>
      </c>
    </row>
    <row r="46" spans="2:14" s="71" customFormat="1">
      <c r="C46" s="216"/>
      <c r="D46" s="213"/>
      <c r="E46" s="217"/>
      <c r="F46" s="200">
        <f>D46*E46</f>
        <v>0</v>
      </c>
    </row>
    <row r="47" spans="2:14" s="94" customFormat="1">
      <c r="B47" s="1"/>
      <c r="C47" s="218"/>
      <c r="D47" s="215"/>
      <c r="E47" s="219"/>
      <c r="F47" s="198">
        <f>D47*E47</f>
        <v>0</v>
      </c>
    </row>
    <row r="48" spans="2:14" s="94" customFormat="1">
      <c r="B48" s="1"/>
      <c r="C48" s="218"/>
      <c r="D48" s="215"/>
      <c r="E48" s="219"/>
      <c r="F48" s="198">
        <f>D48*E48</f>
        <v>0</v>
      </c>
    </row>
    <row r="49" spans="2:14" s="94" customFormat="1" ht="18.600000000000001" thickBot="1">
      <c r="B49" s="1"/>
      <c r="C49" s="199" t="s">
        <v>168</v>
      </c>
      <c r="D49" s="197">
        <f>SUM(D44:D48)</f>
        <v>0</v>
      </c>
      <c r="E49" s="266"/>
      <c r="F49" s="85">
        <f>SUM(F44:F48)</f>
        <v>0</v>
      </c>
    </row>
    <row r="50" spans="2:14" s="94" customFormat="1">
      <c r="B50" s="1"/>
      <c r="I50" s="1"/>
      <c r="J50" s="1"/>
      <c r="K50" s="1"/>
      <c r="L50" s="1"/>
    </row>
    <row r="51" spans="2:14" s="94" customFormat="1">
      <c r="B51" s="196" t="s">
        <v>192</v>
      </c>
      <c r="I51" s="1"/>
      <c r="J51" s="1"/>
      <c r="K51" s="1"/>
      <c r="L51" s="1"/>
      <c r="N51" s="226"/>
    </row>
    <row r="52" spans="2:14" s="94" customFormat="1" ht="18.600000000000001" thickBot="1">
      <c r="B52" s="1"/>
      <c r="I52" s="1"/>
      <c r="J52" s="1"/>
      <c r="K52" s="1"/>
      <c r="L52" s="1"/>
      <c r="N52" s="226"/>
    </row>
    <row r="53" spans="2:14" s="94" customFormat="1">
      <c r="B53" s="1"/>
      <c r="C53" s="401" t="s">
        <v>193</v>
      </c>
      <c r="D53" s="402"/>
      <c r="E53" s="402"/>
      <c r="F53" s="402"/>
      <c r="G53" s="403"/>
      <c r="I53" s="1"/>
      <c r="J53" s="1"/>
      <c r="K53" s="1"/>
      <c r="L53" s="1"/>
      <c r="N53" s="226"/>
    </row>
    <row r="54" spans="2:14" s="94" customFormat="1">
      <c r="B54" s="1"/>
      <c r="C54" s="406" t="s">
        <v>194</v>
      </c>
      <c r="D54" s="407"/>
      <c r="E54" s="408" t="s">
        <v>195</v>
      </c>
      <c r="F54" s="408"/>
      <c r="G54" s="409" t="s">
        <v>196</v>
      </c>
      <c r="I54" s="1"/>
      <c r="J54" s="1"/>
      <c r="K54" s="1"/>
      <c r="L54" s="1"/>
      <c r="N54" s="226"/>
    </row>
    <row r="55" spans="2:14" s="94" customFormat="1" ht="18.600000000000001" thickBot="1">
      <c r="B55" s="1"/>
      <c r="C55" s="205" t="s">
        <v>197</v>
      </c>
      <c r="D55" s="210" t="s">
        <v>198</v>
      </c>
      <c r="E55" s="210" t="s">
        <v>197</v>
      </c>
      <c r="F55" s="210" t="s">
        <v>198</v>
      </c>
      <c r="G55" s="410"/>
      <c r="I55" s="1"/>
      <c r="J55" s="1"/>
      <c r="K55" s="1"/>
      <c r="L55" s="1"/>
      <c r="N55" s="226"/>
    </row>
    <row r="56" spans="2:14" s="94" customFormat="1">
      <c r="B56" s="1"/>
      <c r="C56" s="213"/>
      <c r="D56" s="214"/>
      <c r="E56" s="213"/>
      <c r="F56" s="214"/>
      <c r="G56" s="201">
        <f>D56+F56</f>
        <v>0</v>
      </c>
      <c r="I56" s="1"/>
      <c r="J56" s="1"/>
      <c r="K56" s="1"/>
      <c r="L56" s="1"/>
      <c r="N56" s="226"/>
    </row>
    <row r="57" spans="2:14" s="94" customFormat="1" ht="18.399999999999999" customHeight="1" thickBot="1">
      <c r="B57" s="1"/>
      <c r="C57" s="197">
        <f>SUM(C56:C56)</f>
        <v>0</v>
      </c>
      <c r="D57" s="85">
        <f>SUM(D56:D56)</f>
        <v>0</v>
      </c>
      <c r="E57" s="197">
        <f>SUM(E56:E56)</f>
        <v>0</v>
      </c>
      <c r="F57" s="85">
        <f>SUM(F56:F56)</f>
        <v>0</v>
      </c>
      <c r="G57" s="209">
        <f>SUM(G56:G56)</f>
        <v>0</v>
      </c>
      <c r="I57" s="389" t="str">
        <f>IF(COUNTIF(C26:F35,"*EV*")=0,"",IF(G58=M37,"","『②-1 積算根拠のEV車両の導入経費合計』と"&amp;CHAR(10)&amp;"『②-2 ②ｰ3の合計額』の金額が一致しておりません"))</f>
        <v/>
      </c>
      <c r="J57" s="389"/>
      <c r="K57" s="389"/>
      <c r="L57" s="1"/>
      <c r="N57" s="226"/>
    </row>
    <row r="58" spans="2:14" s="94" customFormat="1" ht="18.600000000000001" thickBot="1">
      <c r="B58" s="1"/>
      <c r="E58" s="377" t="s">
        <v>199</v>
      </c>
      <c r="F58" s="379"/>
      <c r="G58" s="227">
        <f>F49+G57</f>
        <v>0</v>
      </c>
      <c r="I58" s="389"/>
      <c r="J58" s="389"/>
      <c r="K58" s="389"/>
      <c r="L58" s="1"/>
      <c r="N58" s="226"/>
    </row>
    <row r="59" spans="2:14" s="94" customFormat="1">
      <c r="B59" s="1"/>
      <c r="I59" s="1"/>
      <c r="J59" s="1"/>
      <c r="K59" s="1"/>
      <c r="L59" s="1"/>
      <c r="N59" s="226"/>
    </row>
    <row r="60" spans="2:14" s="94" customFormat="1">
      <c r="B60" s="206" t="s">
        <v>200</v>
      </c>
      <c r="E60" s="1"/>
      <c r="F60" s="1"/>
      <c r="G60" s="1"/>
      <c r="H60" s="1"/>
      <c r="I60" s="1"/>
      <c r="J60" s="1"/>
      <c r="K60" s="1"/>
      <c r="L60" s="1"/>
    </row>
    <row r="61" spans="2:14" s="94" customFormat="1">
      <c r="B61" s="1"/>
      <c r="C61" s="404" t="s">
        <v>201</v>
      </c>
      <c r="D61" s="404"/>
      <c r="E61" s="405" t="s">
        <v>202</v>
      </c>
      <c r="F61" s="405"/>
      <c r="G61" s="1"/>
      <c r="H61" s="1"/>
      <c r="I61" s="1"/>
      <c r="J61" s="1"/>
      <c r="K61" s="1"/>
      <c r="L61" s="1"/>
    </row>
    <row r="62" spans="2:14" s="94" customFormat="1" ht="18.75" customHeight="1">
      <c r="B62" s="1"/>
      <c r="C62" s="9" t="s">
        <v>201</v>
      </c>
      <c r="D62" s="207">
        <f>M36</f>
        <v>0</v>
      </c>
      <c r="E62" s="9" t="s">
        <v>203</v>
      </c>
      <c r="F62" s="208">
        <f>実証運行を行う際は記載してください⇒乗合①!D41</f>
        <v>0</v>
      </c>
      <c r="G62" s="1"/>
      <c r="H62" s="1"/>
      <c r="I62" s="1"/>
      <c r="J62" s="1"/>
      <c r="K62" s="1"/>
      <c r="L62" s="1"/>
    </row>
    <row r="63" spans="2:14" s="94" customFormat="1">
      <c r="B63" s="1"/>
      <c r="E63" s="9" t="s">
        <v>204</v>
      </c>
      <c r="F63" s="208">
        <f>実証運行を行う際は記載してください⇒乗合②運行系統が多い場合!D66</f>
        <v>0</v>
      </c>
      <c r="G63" s="1"/>
      <c r="H63" s="1"/>
      <c r="I63" s="1"/>
      <c r="J63" s="1"/>
      <c r="K63" s="1"/>
      <c r="L63" s="1"/>
    </row>
    <row r="64" spans="2:14" s="94" customFormat="1">
      <c r="B64" s="1"/>
      <c r="E64" s="9" t="s">
        <v>205</v>
      </c>
      <c r="F64" s="208">
        <f>貸切・タクシー!P33</f>
        <v>0</v>
      </c>
      <c r="G64" s="1"/>
      <c r="H64" s="1"/>
      <c r="I64" s="1"/>
      <c r="J64" s="1"/>
      <c r="K64" s="1"/>
      <c r="L64" s="1"/>
    </row>
    <row r="65" spans="2:15" s="94" customFormat="1">
      <c r="B65" s="1"/>
      <c r="E65" s="9" t="s">
        <v>206</v>
      </c>
      <c r="F65" s="208">
        <f>鉄軌道!P32</f>
        <v>0</v>
      </c>
      <c r="G65" s="1"/>
      <c r="H65" s="1"/>
      <c r="I65" s="1"/>
      <c r="J65" s="1"/>
      <c r="K65" s="1"/>
      <c r="L65" s="1"/>
    </row>
    <row r="66" spans="2:15" s="94" customFormat="1">
      <c r="B66" s="1"/>
      <c r="E66" s="9" t="s">
        <v>110</v>
      </c>
      <c r="F66" s="208">
        <f>海事関係!P34</f>
        <v>0</v>
      </c>
      <c r="G66" s="1"/>
      <c r="H66" s="1"/>
      <c r="I66" s="1"/>
      <c r="J66" s="1"/>
      <c r="K66" s="1"/>
      <c r="L66" s="1"/>
    </row>
    <row r="67" spans="2:15" s="94" customFormat="1">
      <c r="B67" s="1"/>
      <c r="E67" s="9" t="s">
        <v>295</v>
      </c>
      <c r="F67" s="208">
        <f>航空!P35</f>
        <v>0</v>
      </c>
      <c r="G67" s="1"/>
      <c r="H67" s="1"/>
      <c r="I67" s="1"/>
      <c r="J67" s="1"/>
      <c r="K67" s="1"/>
      <c r="L67" s="1"/>
    </row>
    <row r="70" spans="2:15" ht="18.399999999999999" customHeight="1"/>
    <row r="71" spans="2:15" ht="35.25" customHeight="1"/>
    <row r="72" spans="2:15" ht="18.75" customHeight="1"/>
    <row r="73" spans="2:15" ht="34.15" customHeight="1">
      <c r="N73" s="99"/>
      <c r="O73" s="99"/>
    </row>
    <row r="76" spans="2:15" ht="18.75" customHeight="1">
      <c r="M76" s="74"/>
    </row>
    <row r="77" spans="2:15" ht="10.9" customHeight="1">
      <c r="M77" s="74"/>
    </row>
    <row r="78" spans="2:15" s="94" customFormat="1" ht="18.75" customHeight="1">
      <c r="B78" s="1"/>
      <c r="C78" s="1"/>
      <c r="D78" s="1"/>
      <c r="E78" s="1"/>
      <c r="F78" s="1"/>
      <c r="G78" s="1"/>
      <c r="H78" s="1"/>
      <c r="I78" s="1"/>
      <c r="J78" s="1"/>
      <c r="K78" s="1"/>
      <c r="L78" s="1"/>
    </row>
    <row r="79" spans="2:15" s="94" customFormat="1" ht="28.9" customHeight="1">
      <c r="B79" s="1"/>
      <c r="C79" s="1"/>
      <c r="D79" s="1"/>
      <c r="E79" s="1"/>
      <c r="F79" s="1"/>
      <c r="G79" s="1"/>
      <c r="H79" s="1"/>
      <c r="I79" s="1"/>
      <c r="J79" s="1"/>
      <c r="K79" s="1"/>
      <c r="L79" s="1"/>
    </row>
    <row r="80" spans="2:15" s="94" customFormat="1" ht="28.15" customHeight="1">
      <c r="B80" s="1"/>
      <c r="C80" s="1"/>
      <c r="D80" s="1"/>
      <c r="E80" s="1"/>
      <c r="F80" s="1"/>
      <c r="G80" s="1"/>
      <c r="H80" s="1"/>
      <c r="I80" s="1"/>
      <c r="J80" s="1"/>
      <c r="K80" s="1"/>
      <c r="L80" s="1"/>
    </row>
    <row r="81" spans="2:12" s="94" customFormat="1" ht="34.15" customHeight="1">
      <c r="B81" s="1"/>
      <c r="C81" s="1"/>
      <c r="D81" s="1"/>
      <c r="E81" s="1"/>
      <c r="F81" s="1"/>
      <c r="G81" s="1"/>
      <c r="H81" s="1"/>
      <c r="I81" s="1"/>
      <c r="J81" s="1"/>
      <c r="K81" s="1"/>
      <c r="L81" s="1"/>
    </row>
    <row r="82" spans="2:12" s="94" customFormat="1" ht="28.9" customHeight="1">
      <c r="B82" s="1"/>
      <c r="C82" s="1"/>
      <c r="D82" s="1"/>
      <c r="E82" s="1"/>
      <c r="F82" s="1"/>
      <c r="G82" s="1"/>
      <c r="H82" s="1"/>
      <c r="I82" s="1"/>
      <c r="J82" s="1"/>
      <c r="K82" s="1"/>
      <c r="L82" s="1"/>
    </row>
    <row r="83" spans="2:12" s="94" customFormat="1" ht="28.9" customHeight="1">
      <c r="B83" s="1"/>
      <c r="C83" s="1"/>
      <c r="D83" s="1"/>
      <c r="E83" s="1"/>
      <c r="F83" s="1"/>
      <c r="G83" s="1"/>
      <c r="H83" s="1"/>
      <c r="I83" s="1"/>
      <c r="J83" s="1"/>
      <c r="K83" s="1"/>
      <c r="L83" s="1"/>
    </row>
    <row r="84" spans="2:12" s="94" customFormat="1" ht="28.9" customHeight="1">
      <c r="B84" s="1"/>
      <c r="C84" s="1"/>
      <c r="D84" s="1"/>
      <c r="E84" s="1"/>
      <c r="F84" s="1"/>
      <c r="G84" s="1"/>
      <c r="H84" s="1"/>
      <c r="I84" s="1"/>
      <c r="J84" s="1"/>
      <c r="K84" s="1"/>
      <c r="L84" s="1"/>
    </row>
    <row r="85" spans="2:12" s="94" customFormat="1" ht="28.9" customHeight="1">
      <c r="B85" s="1"/>
      <c r="C85" s="1"/>
      <c r="D85" s="1"/>
      <c r="E85" s="1"/>
      <c r="F85" s="1"/>
      <c r="G85" s="1"/>
      <c r="H85" s="1"/>
      <c r="I85" s="1"/>
      <c r="J85" s="1"/>
      <c r="K85" s="1"/>
      <c r="L85" s="1"/>
    </row>
    <row r="86" spans="2:12" s="94" customFormat="1" ht="28.9" customHeight="1">
      <c r="B86" s="1"/>
      <c r="C86" s="1"/>
      <c r="D86" s="1"/>
      <c r="E86" s="1"/>
      <c r="F86" s="1"/>
      <c r="G86" s="1"/>
      <c r="H86" s="1"/>
      <c r="I86" s="1"/>
      <c r="J86" s="1"/>
      <c r="K86" s="1"/>
      <c r="L86" s="1"/>
    </row>
    <row r="87" spans="2:12" s="94" customFormat="1" ht="28.9" customHeight="1">
      <c r="B87" s="1"/>
      <c r="C87" s="1"/>
      <c r="D87" s="1"/>
      <c r="E87" s="1"/>
      <c r="F87" s="1"/>
      <c r="G87" s="1"/>
      <c r="H87" s="1"/>
      <c r="I87" s="1"/>
      <c r="J87" s="1"/>
      <c r="K87" s="1"/>
      <c r="L87" s="1"/>
    </row>
    <row r="88" spans="2:12" s="94" customFormat="1" ht="28.9" customHeight="1">
      <c r="B88" s="1"/>
      <c r="C88" s="1"/>
      <c r="D88" s="1"/>
      <c r="E88" s="1"/>
      <c r="F88" s="1"/>
      <c r="G88" s="1"/>
      <c r="H88" s="1"/>
      <c r="I88" s="1"/>
      <c r="J88" s="1"/>
      <c r="K88" s="1"/>
      <c r="L88" s="1"/>
    </row>
    <row r="89" spans="2:12" s="94" customFormat="1" ht="18.75" customHeight="1">
      <c r="B89" s="1"/>
      <c r="C89" s="1"/>
      <c r="D89" s="1"/>
      <c r="E89" s="1"/>
      <c r="F89" s="1"/>
      <c r="G89" s="1"/>
      <c r="H89" s="1"/>
      <c r="I89" s="1"/>
      <c r="J89" s="1"/>
      <c r="K89" s="1"/>
      <c r="L89" s="1"/>
    </row>
  </sheetData>
  <sheetProtection algorithmName="SHA-512" hashValue="ixKcX1QSv2vesabjWiq5aVD2SXBFo4aDkl3rzok5pLrsyC3dnnafl1WRdiw+E77vkEFwUNmJ0fq2LwsrxwsZCQ==" saltValue="oztMPZlpnbxMoyRayIyvDA==" spinCount="100000" sheet="1" selectLockedCells="1"/>
  <mergeCells count="60">
    <mergeCell ref="H37:L37"/>
    <mergeCell ref="I57:K58"/>
    <mergeCell ref="C35:F35"/>
    <mergeCell ref="C30:F30"/>
    <mergeCell ref="D14:M15"/>
    <mergeCell ref="C53:G53"/>
    <mergeCell ref="C54:D54"/>
    <mergeCell ref="E54:F54"/>
    <mergeCell ref="G54:G55"/>
    <mergeCell ref="C27:F27"/>
    <mergeCell ref="C28:F28"/>
    <mergeCell ref="B25:F25"/>
    <mergeCell ref="H29:L29"/>
    <mergeCell ref="H28:L28"/>
    <mergeCell ref="C26:F26"/>
    <mergeCell ref="D23:I23"/>
    <mergeCell ref="J3:L3"/>
    <mergeCell ref="G24:H24"/>
    <mergeCell ref="B9:C9"/>
    <mergeCell ref="B6:C6"/>
    <mergeCell ref="B23:C23"/>
    <mergeCell ref="K11:K12"/>
    <mergeCell ref="H11:J11"/>
    <mergeCell ref="D19:I19"/>
    <mergeCell ref="D18:I18"/>
    <mergeCell ref="L11:L12"/>
    <mergeCell ref="D7:F7"/>
    <mergeCell ref="D13:F13"/>
    <mergeCell ref="D11:F12"/>
    <mergeCell ref="G11:G12"/>
    <mergeCell ref="B13:C13"/>
    <mergeCell ref="B17:M17"/>
    <mergeCell ref="M11:M12"/>
    <mergeCell ref="B11:C12"/>
    <mergeCell ref="B10:D10"/>
    <mergeCell ref="B18:C18"/>
    <mergeCell ref="B19:C19"/>
    <mergeCell ref="H26:L26"/>
    <mergeCell ref="H27:L27"/>
    <mergeCell ref="H34:L34"/>
    <mergeCell ref="H33:L33"/>
    <mergeCell ref="H32:L32"/>
    <mergeCell ref="H31:L31"/>
    <mergeCell ref="H30:L30"/>
    <mergeCell ref="B37:F38"/>
    <mergeCell ref="H35:L35"/>
    <mergeCell ref="C29:F29"/>
    <mergeCell ref="B2:M2"/>
    <mergeCell ref="C61:D61"/>
    <mergeCell ref="E61:F61"/>
    <mergeCell ref="D42:F42"/>
    <mergeCell ref="C42:C43"/>
    <mergeCell ref="C31:F31"/>
    <mergeCell ref="C32:F32"/>
    <mergeCell ref="C33:F33"/>
    <mergeCell ref="C34:F34"/>
    <mergeCell ref="E58:F58"/>
    <mergeCell ref="J4:M4"/>
    <mergeCell ref="B36:L36"/>
    <mergeCell ref="H25:L25"/>
  </mergeCells>
  <phoneticPr fontId="1"/>
  <conditionalFormatting sqref="B13:C13">
    <cfRule type="expression" dxfId="9" priority="9">
      <formula>B10="▼ プルダウンよりご選択ください"</formula>
    </cfRule>
  </conditionalFormatting>
  <conditionalFormatting sqref="C26:C35">
    <cfRule type="expression" dxfId="8" priority="6">
      <formula>C$24="▼ プルダウンよりご選択ください"</formula>
    </cfRule>
  </conditionalFormatting>
  <conditionalFormatting sqref="D13">
    <cfRule type="expression" dxfId="7" priority="11">
      <formula>E10="▼ プルダウンよりご選択ください"</formula>
    </cfRule>
  </conditionalFormatting>
  <conditionalFormatting sqref="E13">
    <cfRule type="expression" dxfId="6" priority="10">
      <formula>#REF!="▼ プルダウンよりご選択ください"</formula>
    </cfRule>
  </conditionalFormatting>
  <conditionalFormatting sqref="G26:G35">
    <cfRule type="expression" dxfId="5" priority="5">
      <formula>G$24="▼ プルダウンよりご選択ください"</formula>
    </cfRule>
  </conditionalFormatting>
  <conditionalFormatting sqref="H26:H35">
    <cfRule type="expression" dxfId="4" priority="4">
      <formula>I$24="▼ 各費目の実施内容の詳細をご入力ください"</formula>
    </cfRule>
  </conditionalFormatting>
  <conditionalFormatting sqref="J4">
    <cfRule type="expression" dxfId="3" priority="8">
      <formula>J3="▼ 対象の補助事業者名をご入力ください"</formula>
    </cfRule>
  </conditionalFormatting>
  <conditionalFormatting sqref="M26:M35">
    <cfRule type="expression" dxfId="2" priority="3">
      <formula>M$24="▼ 各費目の金額をご記入ください"</formula>
    </cfRule>
  </conditionalFormatting>
  <dataValidations count="6">
    <dataValidation type="whole" operator="greaterThanOrEqual" allowBlank="1" showInputMessage="1" showErrorMessage="1" sqref="M26:M35 K18:K19" xr:uid="{00000000-0002-0000-0500-000000000000}">
      <formula1>0</formula1>
    </dataValidation>
    <dataValidation type="list" allowBlank="1" showInputMessage="1" showErrorMessage="1" sqref="D13:E13" xr:uid="{00000000-0002-0000-0500-000001000000}">
      <formula1>INDIRECT(B13)</formula1>
    </dataValidation>
    <dataValidation type="list" allowBlank="1" showInputMessage="1" showErrorMessage="1" sqref="C26:C35" xr:uid="{00000000-0002-0000-0500-000002000000}">
      <formula1>INDIRECT($B$13&amp;LEFT($D$13,1))</formula1>
    </dataValidation>
    <dataValidation type="list" allowBlank="1" showInputMessage="1" showErrorMessage="1" sqref="B13:C13" xr:uid="{00000000-0002-0000-0500-000003000000}">
      <formula1>INDIRECT($B$11)</formula1>
    </dataValidation>
    <dataValidation type="list" allowBlank="1" showInputMessage="1" showErrorMessage="1" sqref="G26:G35" xr:uid="{00000000-0002-0000-0500-000004000000}">
      <formula1>INDIRECT($B$13&amp;LEFT($D$13,1)&amp;LEFT($D$13,1)&amp;LEFT($C26,2))</formula1>
    </dataValidation>
    <dataValidation type="list" allowBlank="1" showInputMessage="1" showErrorMessage="1" sqref="C44:C48" xr:uid="{00000000-0002-0000-0500-000005000000}">
      <formula1>"大型車両,中型車両,小型車両"</formula1>
    </dataValidation>
  </dataValidations>
  <pageMargins left="0.70866141732283472" right="0.70866141732283472" top="0.74803149606299213" bottom="0.74803149606299213" header="0.31496062992125984" footer="0.31496062992125984"/>
  <pageSetup paperSize="9" scale="46" orientation="landscape" cellComments="asDisplayed"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
    <tabColor rgb="FFFFFF00"/>
    <pageSetUpPr fitToPage="1"/>
  </sheetPr>
  <dimension ref="A1:AL53"/>
  <sheetViews>
    <sheetView zoomScale="90" zoomScaleNormal="90" workbookViewId="0">
      <selection activeCell="D19" sqref="D19:F20"/>
    </sheetView>
  </sheetViews>
  <sheetFormatPr defaultColWidth="8.25" defaultRowHeight="13.15"/>
  <cols>
    <col min="1" max="1" width="4.25" style="107" customWidth="1"/>
    <col min="2" max="2" width="6.25" style="107" customWidth="1"/>
    <col min="3" max="3" width="5.375" style="107" customWidth="1"/>
    <col min="4" max="4" width="5.25" style="107" customWidth="1"/>
    <col min="5" max="5" width="2.75" style="107" bestFit="1" customWidth="1"/>
    <col min="6" max="6" width="5.375" style="107" customWidth="1"/>
    <col min="7" max="7" width="4.75" style="107" customWidth="1"/>
    <col min="8" max="8" width="2.75" style="107" bestFit="1" customWidth="1"/>
    <col min="9" max="9" width="4.5" style="107" customWidth="1"/>
    <col min="10" max="10" width="2.75" style="107" customWidth="1"/>
    <col min="11" max="12" width="3.25" style="107" customWidth="1"/>
    <col min="13" max="13" width="3.5" style="107" customWidth="1"/>
    <col min="14" max="14" width="4.75" style="107" customWidth="1"/>
    <col min="15" max="15" width="4" style="107" bestFit="1" customWidth="1"/>
    <col min="16" max="16" width="5.75" style="107" customWidth="1"/>
    <col min="17" max="17" width="4.25" style="107" customWidth="1"/>
    <col min="18" max="22" width="3.5" style="107" customWidth="1"/>
    <col min="23" max="33" width="2.75" style="107" customWidth="1"/>
    <col min="34" max="38" width="3.5" style="107" customWidth="1"/>
    <col min="39" max="45" width="2.25" style="107" customWidth="1"/>
    <col min="46" max="16384" width="8.25" style="107"/>
  </cols>
  <sheetData>
    <row r="1" spans="1:38">
      <c r="A1" s="107" t="s">
        <v>296</v>
      </c>
    </row>
    <row r="3" spans="1:38" ht="14.45">
      <c r="A3" s="521" t="s">
        <v>297</v>
      </c>
      <c r="B3" s="521"/>
      <c r="C3" s="521"/>
      <c r="D3" s="521"/>
      <c r="E3" s="521"/>
      <c r="F3" s="521"/>
      <c r="G3" s="521"/>
      <c r="H3" s="521"/>
      <c r="I3" s="521"/>
      <c r="J3" s="521"/>
      <c r="K3" s="521"/>
      <c r="L3" s="521"/>
      <c r="M3" s="521"/>
      <c r="N3" s="521"/>
      <c r="O3" s="521"/>
      <c r="P3" s="521"/>
      <c r="Q3" s="521"/>
      <c r="R3" s="521"/>
      <c r="S3" s="521"/>
      <c r="T3" s="521"/>
      <c r="U3" s="521"/>
      <c r="V3" s="521"/>
      <c r="W3" s="521"/>
      <c r="X3" s="521"/>
      <c r="Y3" s="521"/>
      <c r="Z3" s="521"/>
      <c r="AA3" s="521"/>
      <c r="AB3" s="521"/>
      <c r="AC3" s="521"/>
      <c r="AD3" s="521"/>
      <c r="AE3" s="521"/>
      <c r="AF3" s="521"/>
      <c r="AG3" s="521"/>
      <c r="AH3" s="521"/>
      <c r="AI3" s="521"/>
      <c r="AJ3" s="521"/>
      <c r="AK3" s="521"/>
      <c r="AL3" s="521"/>
    </row>
    <row r="4" spans="1:38">
      <c r="A4" s="109"/>
      <c r="B4" s="109"/>
      <c r="C4" s="109"/>
      <c r="D4" s="109"/>
      <c r="E4" s="109"/>
      <c r="F4" s="109"/>
      <c r="G4" s="109"/>
      <c r="H4" s="109"/>
      <c r="I4" s="109"/>
      <c r="J4" s="109"/>
      <c r="K4" s="109"/>
      <c r="L4" s="109"/>
      <c r="M4" s="109"/>
      <c r="N4" s="109"/>
      <c r="O4" s="109"/>
      <c r="P4" s="109"/>
      <c r="Q4" s="109"/>
      <c r="R4" s="109"/>
      <c r="S4" s="109"/>
      <c r="T4" s="109"/>
      <c r="U4" s="109"/>
      <c r="V4" s="109"/>
    </row>
    <row r="5" spans="1:38" ht="13.15" customHeight="1">
      <c r="U5" s="548" t="s">
        <v>298</v>
      </c>
      <c r="V5" s="549"/>
      <c r="W5" s="549"/>
      <c r="X5" s="549"/>
      <c r="Y5" s="550"/>
      <c r="Z5" s="463" t="str">
        <f>IF(様式2!J4="","",様式2!J4)</f>
        <v/>
      </c>
      <c r="AA5" s="463"/>
      <c r="AB5" s="463"/>
      <c r="AC5" s="463"/>
      <c r="AD5" s="463"/>
      <c r="AE5" s="463"/>
      <c r="AF5" s="463"/>
      <c r="AG5" s="463"/>
      <c r="AH5" s="463"/>
      <c r="AI5" s="463"/>
      <c r="AJ5" s="463"/>
      <c r="AK5" s="463"/>
      <c r="AL5" s="464"/>
    </row>
    <row r="6" spans="1:38">
      <c r="U6" s="551"/>
      <c r="V6" s="552"/>
      <c r="W6" s="552"/>
      <c r="X6" s="552"/>
      <c r="Y6" s="553"/>
      <c r="Z6" s="465"/>
      <c r="AA6" s="465"/>
      <c r="AB6" s="465"/>
      <c r="AC6" s="465"/>
      <c r="AD6" s="465"/>
      <c r="AE6" s="465"/>
      <c r="AF6" s="465"/>
      <c r="AG6" s="465"/>
      <c r="AH6" s="465"/>
      <c r="AI6" s="465"/>
      <c r="AJ6" s="465"/>
      <c r="AK6" s="465"/>
      <c r="AL6" s="466"/>
    </row>
    <row r="7" spans="1:38">
      <c r="N7" s="70"/>
      <c r="AF7" s="70"/>
    </row>
    <row r="9" spans="1:38">
      <c r="A9" s="107" t="s">
        <v>299</v>
      </c>
    </row>
    <row r="10" spans="1:38" ht="15.75" customHeight="1">
      <c r="A10" s="502" t="s">
        <v>300</v>
      </c>
      <c r="B10" s="503"/>
      <c r="C10" s="503"/>
      <c r="D10" s="508" t="s">
        <v>301</v>
      </c>
      <c r="E10" s="509"/>
      <c r="F10" s="509"/>
      <c r="G10" s="510"/>
      <c r="H10" s="511"/>
      <c r="I10" s="512"/>
      <c r="J10" s="512"/>
      <c r="K10" s="512"/>
      <c r="L10" s="513"/>
      <c r="M10" s="110" t="s">
        <v>302</v>
      </c>
      <c r="N10" s="508" t="s">
        <v>303</v>
      </c>
      <c r="O10" s="509"/>
      <c r="P10" s="510"/>
      <c r="Q10" s="511"/>
      <c r="R10" s="512"/>
      <c r="S10" s="512"/>
      <c r="T10" s="513"/>
      <c r="U10" s="111" t="s">
        <v>302</v>
      </c>
    </row>
    <row r="11" spans="1:38" ht="15.75" customHeight="1">
      <c r="A11" s="504"/>
      <c r="B11" s="505"/>
      <c r="C11" s="505"/>
      <c r="D11" s="514" t="s">
        <v>304</v>
      </c>
      <c r="E11" s="515"/>
      <c r="F11" s="516" t="s">
        <v>305</v>
      </c>
      <c r="G11" s="517"/>
      <c r="H11" s="511"/>
      <c r="I11" s="512"/>
      <c r="J11" s="512"/>
      <c r="K11" s="512"/>
      <c r="L11" s="513"/>
      <c r="M11" s="110" t="s">
        <v>302</v>
      </c>
      <c r="N11" s="540" t="s">
        <v>306</v>
      </c>
      <c r="O11" s="554"/>
      <c r="P11" s="555"/>
      <c r="Q11" s="511"/>
      <c r="R11" s="512"/>
      <c r="S11" s="512"/>
      <c r="T11" s="513"/>
      <c r="U11" s="111" t="s">
        <v>302</v>
      </c>
      <c r="W11" s="112"/>
    </row>
    <row r="12" spans="1:38" ht="15.75" customHeight="1">
      <c r="A12" s="504"/>
      <c r="B12" s="505"/>
      <c r="C12" s="505"/>
      <c r="D12" s="515"/>
      <c r="E12" s="515"/>
      <c r="F12" s="516" t="s">
        <v>307</v>
      </c>
      <c r="G12" s="517"/>
      <c r="H12" s="511"/>
      <c r="I12" s="512"/>
      <c r="J12" s="512"/>
      <c r="K12" s="512"/>
      <c r="L12" s="513"/>
      <c r="M12" s="110" t="s">
        <v>302</v>
      </c>
      <c r="N12" s="508" t="s">
        <v>308</v>
      </c>
      <c r="O12" s="509"/>
      <c r="P12" s="510"/>
      <c r="Q12" s="511"/>
      <c r="R12" s="512"/>
      <c r="S12" s="512"/>
      <c r="T12" s="513"/>
      <c r="U12" s="111" t="s">
        <v>302</v>
      </c>
      <c r="W12" s="112"/>
    </row>
    <row r="13" spans="1:38" ht="15.75" customHeight="1">
      <c r="A13" s="506"/>
      <c r="B13" s="507"/>
      <c r="C13" s="507"/>
      <c r="D13" s="508" t="s">
        <v>309</v>
      </c>
      <c r="E13" s="509"/>
      <c r="F13" s="509"/>
      <c r="G13" s="510"/>
      <c r="H13" s="518">
        <f>H10+Q10-H11-H12-Q11</f>
        <v>0</v>
      </c>
      <c r="I13" s="519"/>
      <c r="J13" s="519"/>
      <c r="K13" s="519"/>
      <c r="L13" s="520"/>
      <c r="M13" s="113" t="s">
        <v>302</v>
      </c>
      <c r="P13" s="112"/>
      <c r="Q13" s="70" t="s">
        <v>310</v>
      </c>
      <c r="R13" s="112"/>
      <c r="S13" s="103"/>
      <c r="T13" s="103"/>
      <c r="U13" s="114"/>
      <c r="W13" s="112"/>
    </row>
    <row r="14" spans="1:38">
      <c r="A14" s="540" t="s">
        <v>311</v>
      </c>
      <c r="B14" s="541"/>
      <c r="C14" s="542"/>
      <c r="D14" s="469"/>
      <c r="E14" s="543"/>
      <c r="F14" s="543"/>
      <c r="G14" s="115" t="s">
        <v>312</v>
      </c>
      <c r="H14" s="116"/>
      <c r="I14" s="116"/>
      <c r="J14" s="116"/>
      <c r="K14" s="116"/>
      <c r="L14" s="116"/>
      <c r="M14" s="112"/>
      <c r="P14" s="117"/>
      <c r="Q14" s="117"/>
      <c r="R14" s="117"/>
      <c r="S14" s="103"/>
      <c r="T14" s="103"/>
      <c r="U14" s="114"/>
      <c r="W14" s="112"/>
    </row>
    <row r="15" spans="1:38" ht="37.15" customHeight="1">
      <c r="A15" s="526" t="s">
        <v>313</v>
      </c>
      <c r="B15" s="527"/>
      <c r="C15" s="527"/>
      <c r="D15" s="528" t="str">
        <f>IFERROR((H11/D14)*1000,"")</f>
        <v/>
      </c>
      <c r="E15" s="529"/>
      <c r="F15" s="530"/>
      <c r="G15" s="118" t="s">
        <v>314</v>
      </c>
    </row>
    <row r="16" spans="1:38" ht="13.5" customHeight="1">
      <c r="D16" s="119"/>
      <c r="E16" s="119"/>
    </row>
    <row r="17" spans="1:38" ht="13.5" customHeight="1">
      <c r="D17" s="119"/>
      <c r="E17" s="119"/>
    </row>
    <row r="18" spans="1:38" ht="13.5" customHeight="1">
      <c r="A18" s="107" t="s">
        <v>315</v>
      </c>
      <c r="D18" s="119"/>
      <c r="E18" s="119"/>
    </row>
    <row r="19" spans="1:38" ht="13.5" customHeight="1">
      <c r="A19" s="531" t="s">
        <v>316</v>
      </c>
      <c r="B19" s="532"/>
      <c r="C19" s="533"/>
      <c r="D19" s="525"/>
      <c r="E19" s="525"/>
      <c r="F19" s="525"/>
      <c r="G19" s="537" t="s">
        <v>317</v>
      </c>
    </row>
    <row r="20" spans="1:38" ht="13.5" customHeight="1">
      <c r="A20" s="534"/>
      <c r="B20" s="535"/>
      <c r="C20" s="536"/>
      <c r="D20" s="525"/>
      <c r="E20" s="525"/>
      <c r="F20" s="525"/>
      <c r="G20" s="537"/>
    </row>
    <row r="21" spans="1:38" ht="13.5" customHeight="1">
      <c r="A21" s="117"/>
      <c r="B21" s="117"/>
      <c r="C21" s="117"/>
      <c r="D21" s="120"/>
      <c r="E21" s="120"/>
      <c r="F21" s="120"/>
      <c r="G21" s="114"/>
    </row>
    <row r="22" spans="1:38" ht="23.25" customHeight="1">
      <c r="A22" s="516" t="s">
        <v>318</v>
      </c>
      <c r="B22" s="517"/>
      <c r="C22" s="516" t="s">
        <v>319</v>
      </c>
      <c r="D22" s="517"/>
      <c r="E22" s="517"/>
      <c r="F22" s="517"/>
      <c r="G22" s="538" t="s">
        <v>320</v>
      </c>
      <c r="H22" s="538"/>
      <c r="I22" s="539" t="s">
        <v>321</v>
      </c>
      <c r="J22" s="514"/>
      <c r="K22" s="502" t="s">
        <v>322</v>
      </c>
      <c r="L22" s="532"/>
      <c r="M22" s="532"/>
      <c r="N22" s="533"/>
      <c r="O22" s="502" t="s">
        <v>323</v>
      </c>
      <c r="P22" s="532"/>
      <c r="Q22" s="532"/>
      <c r="R22" s="533"/>
      <c r="S22" s="502" t="s">
        <v>324</v>
      </c>
      <c r="T22" s="503"/>
      <c r="U22" s="503"/>
      <c r="V22" s="545"/>
      <c r="W22" s="544" t="s">
        <v>325</v>
      </c>
      <c r="X22" s="516"/>
      <c r="Y22" s="516"/>
      <c r="Z22" s="516"/>
      <c r="AA22" s="547" t="s">
        <v>326</v>
      </c>
      <c r="AB22" s="514"/>
      <c r="AC22" s="514"/>
      <c r="AD22" s="514"/>
      <c r="AE22" s="544" t="s">
        <v>327</v>
      </c>
      <c r="AF22" s="516"/>
      <c r="AG22" s="516"/>
      <c r="AH22" s="516"/>
      <c r="AI22" s="544" t="s">
        <v>328</v>
      </c>
      <c r="AJ22" s="516"/>
      <c r="AK22" s="516"/>
      <c r="AL22" s="516"/>
    </row>
    <row r="23" spans="1:38" ht="23.25" customHeight="1">
      <c r="A23" s="517"/>
      <c r="B23" s="517"/>
      <c r="C23" s="122" t="s">
        <v>329</v>
      </c>
      <c r="D23" s="522" t="s">
        <v>330</v>
      </c>
      <c r="E23" s="517"/>
      <c r="F23" s="123" t="s">
        <v>331</v>
      </c>
      <c r="G23" s="538"/>
      <c r="H23" s="538"/>
      <c r="I23" s="514"/>
      <c r="J23" s="514"/>
      <c r="K23" s="534"/>
      <c r="L23" s="535"/>
      <c r="M23" s="535"/>
      <c r="N23" s="536"/>
      <c r="O23" s="534"/>
      <c r="P23" s="535"/>
      <c r="Q23" s="535"/>
      <c r="R23" s="536"/>
      <c r="S23" s="504"/>
      <c r="T23" s="505"/>
      <c r="U23" s="505"/>
      <c r="V23" s="546"/>
      <c r="W23" s="516"/>
      <c r="X23" s="516"/>
      <c r="Y23" s="516"/>
      <c r="Z23" s="516"/>
      <c r="AA23" s="514"/>
      <c r="AB23" s="514"/>
      <c r="AC23" s="514"/>
      <c r="AD23" s="514"/>
      <c r="AE23" s="516"/>
      <c r="AF23" s="516"/>
      <c r="AG23" s="516"/>
      <c r="AH23" s="516"/>
      <c r="AI23" s="516"/>
      <c r="AJ23" s="516"/>
      <c r="AK23" s="516"/>
      <c r="AL23" s="516"/>
    </row>
    <row r="24" spans="1:38" ht="13.5" customHeight="1">
      <c r="A24" s="523"/>
      <c r="B24" s="524"/>
      <c r="C24" s="155"/>
      <c r="D24" s="525"/>
      <c r="E24" s="524"/>
      <c r="F24" s="156"/>
      <c r="G24" s="157"/>
      <c r="H24" s="127" t="s">
        <v>332</v>
      </c>
      <c r="I24" s="157"/>
      <c r="J24" s="127" t="s">
        <v>333</v>
      </c>
      <c r="K24" s="473">
        <f>G24*I24*2</f>
        <v>0</v>
      </c>
      <c r="L24" s="474"/>
      <c r="M24" s="474"/>
      <c r="N24" s="128" t="s">
        <v>312</v>
      </c>
      <c r="O24" s="473">
        <f>K24*$D$19</f>
        <v>0</v>
      </c>
      <c r="P24" s="474"/>
      <c r="Q24" s="474"/>
      <c r="R24" s="128" t="s">
        <v>312</v>
      </c>
      <c r="S24" s="663" t="str">
        <f>IFERROR(ROUNDDOWN(($D$15*O24),-3)," ")</f>
        <v xml:space="preserve"> </v>
      </c>
      <c r="T24" s="664"/>
      <c r="U24" s="664"/>
      <c r="V24" s="129" t="s">
        <v>314</v>
      </c>
      <c r="W24" s="475"/>
      <c r="X24" s="476"/>
      <c r="Y24" s="476"/>
      <c r="Z24" s="129" t="s">
        <v>159</v>
      </c>
      <c r="AA24" s="475"/>
      <c r="AB24" s="476"/>
      <c r="AC24" s="476"/>
      <c r="AD24" s="129" t="s">
        <v>334</v>
      </c>
      <c r="AE24" s="477"/>
      <c r="AF24" s="478"/>
      <c r="AG24" s="478"/>
      <c r="AH24" s="29" t="s">
        <v>314</v>
      </c>
      <c r="AI24" s="467">
        <f t="shared" ref="AI24:AI38" si="0">IFERROR(ROUNDDOWN((W24*AA24),-3)," ")+AE24</f>
        <v>0</v>
      </c>
      <c r="AJ24" s="468"/>
      <c r="AK24" s="468"/>
      <c r="AL24" s="29" t="s">
        <v>314</v>
      </c>
    </row>
    <row r="25" spans="1:38" ht="13.5" customHeight="1">
      <c r="A25" s="469"/>
      <c r="B25" s="470"/>
      <c r="C25" s="155"/>
      <c r="D25" s="471"/>
      <c r="E25" s="472"/>
      <c r="F25" s="156"/>
      <c r="G25" s="158"/>
      <c r="H25" s="115" t="s">
        <v>332</v>
      </c>
      <c r="I25" s="158"/>
      <c r="J25" s="127" t="s">
        <v>333</v>
      </c>
      <c r="K25" s="473">
        <f t="shared" ref="K25:K38" si="1">G25*I25*2</f>
        <v>0</v>
      </c>
      <c r="L25" s="474"/>
      <c r="M25" s="474"/>
      <c r="N25" s="115" t="s">
        <v>312</v>
      </c>
      <c r="O25" s="473">
        <f t="shared" ref="O25:O38" si="2">K25*$D$19</f>
        <v>0</v>
      </c>
      <c r="P25" s="474"/>
      <c r="Q25" s="474"/>
      <c r="R25" s="115" t="s">
        <v>312</v>
      </c>
      <c r="S25" s="663" t="str">
        <f t="shared" ref="S25:S38" si="3">IFERROR(ROUNDDOWN(($D$15*O25),-3)," ")</f>
        <v xml:space="preserve"> </v>
      </c>
      <c r="T25" s="664"/>
      <c r="U25" s="664"/>
      <c r="V25" s="129" t="s">
        <v>314</v>
      </c>
      <c r="W25" s="475"/>
      <c r="X25" s="476"/>
      <c r="Y25" s="476"/>
      <c r="Z25" s="129" t="s">
        <v>314</v>
      </c>
      <c r="AA25" s="475"/>
      <c r="AB25" s="476"/>
      <c r="AC25" s="476"/>
      <c r="AD25" s="129" t="s">
        <v>334</v>
      </c>
      <c r="AE25" s="477"/>
      <c r="AF25" s="478"/>
      <c r="AG25" s="478"/>
      <c r="AH25" s="29" t="s">
        <v>314</v>
      </c>
      <c r="AI25" s="467">
        <f t="shared" si="0"/>
        <v>0</v>
      </c>
      <c r="AJ25" s="468"/>
      <c r="AK25" s="468"/>
      <c r="AL25" s="29" t="s">
        <v>314</v>
      </c>
    </row>
    <row r="26" spans="1:38" ht="13.5" customHeight="1">
      <c r="A26" s="469"/>
      <c r="B26" s="470"/>
      <c r="C26" s="155"/>
      <c r="D26" s="471"/>
      <c r="E26" s="472"/>
      <c r="F26" s="156"/>
      <c r="G26" s="158"/>
      <c r="H26" s="115" t="s">
        <v>332</v>
      </c>
      <c r="I26" s="158"/>
      <c r="J26" s="127" t="s">
        <v>333</v>
      </c>
      <c r="K26" s="473">
        <f t="shared" si="1"/>
        <v>0</v>
      </c>
      <c r="L26" s="474"/>
      <c r="M26" s="474"/>
      <c r="N26" s="115" t="s">
        <v>312</v>
      </c>
      <c r="O26" s="473">
        <f t="shared" si="2"/>
        <v>0</v>
      </c>
      <c r="P26" s="474"/>
      <c r="Q26" s="474"/>
      <c r="R26" s="115" t="s">
        <v>312</v>
      </c>
      <c r="S26" s="663" t="str">
        <f t="shared" si="3"/>
        <v xml:space="preserve"> </v>
      </c>
      <c r="T26" s="664"/>
      <c r="U26" s="664"/>
      <c r="V26" s="129" t="s">
        <v>314</v>
      </c>
      <c r="W26" s="475"/>
      <c r="X26" s="476"/>
      <c r="Y26" s="476"/>
      <c r="Z26" s="129" t="s">
        <v>314</v>
      </c>
      <c r="AA26" s="475"/>
      <c r="AB26" s="476"/>
      <c r="AC26" s="476"/>
      <c r="AD26" s="129" t="s">
        <v>334</v>
      </c>
      <c r="AE26" s="477"/>
      <c r="AF26" s="478"/>
      <c r="AG26" s="478"/>
      <c r="AH26" s="29" t="s">
        <v>314</v>
      </c>
      <c r="AI26" s="467">
        <f t="shared" si="0"/>
        <v>0</v>
      </c>
      <c r="AJ26" s="468"/>
      <c r="AK26" s="468"/>
      <c r="AL26" s="29" t="s">
        <v>314</v>
      </c>
    </row>
    <row r="27" spans="1:38" ht="13.5" customHeight="1">
      <c r="A27" s="469"/>
      <c r="B27" s="470"/>
      <c r="C27" s="155"/>
      <c r="D27" s="471"/>
      <c r="E27" s="472"/>
      <c r="F27" s="156"/>
      <c r="G27" s="158"/>
      <c r="H27" s="115" t="s">
        <v>332</v>
      </c>
      <c r="I27" s="158"/>
      <c r="J27" s="127" t="s">
        <v>333</v>
      </c>
      <c r="K27" s="473">
        <f t="shared" si="1"/>
        <v>0</v>
      </c>
      <c r="L27" s="474"/>
      <c r="M27" s="474"/>
      <c r="N27" s="115" t="s">
        <v>312</v>
      </c>
      <c r="O27" s="473">
        <f t="shared" si="2"/>
        <v>0</v>
      </c>
      <c r="P27" s="474"/>
      <c r="Q27" s="474"/>
      <c r="R27" s="115" t="s">
        <v>312</v>
      </c>
      <c r="S27" s="663" t="str">
        <f t="shared" si="3"/>
        <v xml:space="preserve"> </v>
      </c>
      <c r="T27" s="664"/>
      <c r="U27" s="664"/>
      <c r="V27" s="129" t="s">
        <v>314</v>
      </c>
      <c r="W27" s="475"/>
      <c r="X27" s="476"/>
      <c r="Y27" s="476"/>
      <c r="Z27" s="129" t="s">
        <v>314</v>
      </c>
      <c r="AA27" s="475"/>
      <c r="AB27" s="476"/>
      <c r="AC27" s="476"/>
      <c r="AD27" s="129" t="s">
        <v>334</v>
      </c>
      <c r="AE27" s="477"/>
      <c r="AF27" s="478"/>
      <c r="AG27" s="478"/>
      <c r="AH27" s="29" t="s">
        <v>314</v>
      </c>
      <c r="AI27" s="467">
        <f t="shared" si="0"/>
        <v>0</v>
      </c>
      <c r="AJ27" s="468"/>
      <c r="AK27" s="468"/>
      <c r="AL27" s="29" t="s">
        <v>314</v>
      </c>
    </row>
    <row r="28" spans="1:38" ht="13.5" customHeight="1">
      <c r="A28" s="469"/>
      <c r="B28" s="470"/>
      <c r="C28" s="155"/>
      <c r="D28" s="471"/>
      <c r="E28" s="472"/>
      <c r="F28" s="156"/>
      <c r="G28" s="158"/>
      <c r="H28" s="115" t="s">
        <v>332</v>
      </c>
      <c r="I28" s="158"/>
      <c r="J28" s="127" t="s">
        <v>333</v>
      </c>
      <c r="K28" s="473">
        <f t="shared" si="1"/>
        <v>0</v>
      </c>
      <c r="L28" s="474"/>
      <c r="M28" s="474"/>
      <c r="N28" s="115" t="s">
        <v>312</v>
      </c>
      <c r="O28" s="473">
        <f t="shared" si="2"/>
        <v>0</v>
      </c>
      <c r="P28" s="474"/>
      <c r="Q28" s="474"/>
      <c r="R28" s="115" t="s">
        <v>312</v>
      </c>
      <c r="S28" s="663" t="str">
        <f t="shared" si="3"/>
        <v xml:space="preserve"> </v>
      </c>
      <c r="T28" s="664"/>
      <c r="U28" s="664"/>
      <c r="V28" s="129" t="s">
        <v>314</v>
      </c>
      <c r="W28" s="475"/>
      <c r="X28" s="476"/>
      <c r="Y28" s="476"/>
      <c r="Z28" s="129" t="s">
        <v>314</v>
      </c>
      <c r="AA28" s="475"/>
      <c r="AB28" s="476"/>
      <c r="AC28" s="476"/>
      <c r="AD28" s="129" t="s">
        <v>334</v>
      </c>
      <c r="AE28" s="477"/>
      <c r="AF28" s="478"/>
      <c r="AG28" s="478"/>
      <c r="AH28" s="29" t="s">
        <v>314</v>
      </c>
      <c r="AI28" s="467">
        <f t="shared" si="0"/>
        <v>0</v>
      </c>
      <c r="AJ28" s="468"/>
      <c r="AK28" s="468"/>
      <c r="AL28" s="29" t="s">
        <v>314</v>
      </c>
    </row>
    <row r="29" spans="1:38" ht="13.5" customHeight="1">
      <c r="A29" s="469"/>
      <c r="B29" s="470"/>
      <c r="C29" s="155"/>
      <c r="D29" s="471"/>
      <c r="E29" s="472"/>
      <c r="F29" s="156"/>
      <c r="G29" s="158"/>
      <c r="H29" s="115" t="s">
        <v>332</v>
      </c>
      <c r="I29" s="158"/>
      <c r="J29" s="127" t="s">
        <v>333</v>
      </c>
      <c r="K29" s="473">
        <f t="shared" si="1"/>
        <v>0</v>
      </c>
      <c r="L29" s="474"/>
      <c r="M29" s="474"/>
      <c r="N29" s="115" t="s">
        <v>312</v>
      </c>
      <c r="O29" s="473">
        <f t="shared" si="2"/>
        <v>0</v>
      </c>
      <c r="P29" s="474"/>
      <c r="Q29" s="474"/>
      <c r="R29" s="115" t="s">
        <v>312</v>
      </c>
      <c r="S29" s="663" t="str">
        <f t="shared" si="3"/>
        <v xml:space="preserve"> </v>
      </c>
      <c r="T29" s="664"/>
      <c r="U29" s="664"/>
      <c r="V29" s="129" t="s">
        <v>314</v>
      </c>
      <c r="W29" s="475"/>
      <c r="X29" s="476"/>
      <c r="Y29" s="476"/>
      <c r="Z29" s="129" t="s">
        <v>314</v>
      </c>
      <c r="AA29" s="475"/>
      <c r="AB29" s="476"/>
      <c r="AC29" s="476"/>
      <c r="AD29" s="129" t="s">
        <v>334</v>
      </c>
      <c r="AE29" s="477"/>
      <c r="AF29" s="478"/>
      <c r="AG29" s="478"/>
      <c r="AH29" s="29" t="s">
        <v>314</v>
      </c>
      <c r="AI29" s="467">
        <f t="shared" si="0"/>
        <v>0</v>
      </c>
      <c r="AJ29" s="468"/>
      <c r="AK29" s="468"/>
      <c r="AL29" s="29" t="s">
        <v>314</v>
      </c>
    </row>
    <row r="30" spans="1:38" ht="13.5" customHeight="1">
      <c r="A30" s="469"/>
      <c r="B30" s="470"/>
      <c r="C30" s="155"/>
      <c r="D30" s="471"/>
      <c r="E30" s="472"/>
      <c r="F30" s="156"/>
      <c r="G30" s="158"/>
      <c r="H30" s="115" t="s">
        <v>332</v>
      </c>
      <c r="I30" s="158"/>
      <c r="J30" s="127" t="s">
        <v>333</v>
      </c>
      <c r="K30" s="473">
        <f t="shared" si="1"/>
        <v>0</v>
      </c>
      <c r="L30" s="474"/>
      <c r="M30" s="474"/>
      <c r="N30" s="115" t="s">
        <v>312</v>
      </c>
      <c r="O30" s="473">
        <f t="shared" si="2"/>
        <v>0</v>
      </c>
      <c r="P30" s="474"/>
      <c r="Q30" s="474"/>
      <c r="R30" s="115" t="s">
        <v>312</v>
      </c>
      <c r="S30" s="663" t="str">
        <f t="shared" si="3"/>
        <v xml:space="preserve"> </v>
      </c>
      <c r="T30" s="664"/>
      <c r="U30" s="664"/>
      <c r="V30" s="129" t="s">
        <v>314</v>
      </c>
      <c r="W30" s="475"/>
      <c r="X30" s="476"/>
      <c r="Y30" s="476"/>
      <c r="Z30" s="129" t="s">
        <v>314</v>
      </c>
      <c r="AA30" s="475"/>
      <c r="AB30" s="476"/>
      <c r="AC30" s="476"/>
      <c r="AD30" s="129" t="s">
        <v>334</v>
      </c>
      <c r="AE30" s="477"/>
      <c r="AF30" s="478"/>
      <c r="AG30" s="478"/>
      <c r="AH30" s="29" t="s">
        <v>314</v>
      </c>
      <c r="AI30" s="467">
        <f t="shared" si="0"/>
        <v>0</v>
      </c>
      <c r="AJ30" s="468"/>
      <c r="AK30" s="468"/>
      <c r="AL30" s="29" t="s">
        <v>314</v>
      </c>
    </row>
    <row r="31" spans="1:38" ht="13.5" customHeight="1">
      <c r="A31" s="469"/>
      <c r="B31" s="470"/>
      <c r="C31" s="155"/>
      <c r="D31" s="471"/>
      <c r="E31" s="472"/>
      <c r="F31" s="156"/>
      <c r="G31" s="158"/>
      <c r="H31" s="115" t="s">
        <v>332</v>
      </c>
      <c r="I31" s="158"/>
      <c r="J31" s="127" t="s">
        <v>333</v>
      </c>
      <c r="K31" s="473">
        <f t="shared" si="1"/>
        <v>0</v>
      </c>
      <c r="L31" s="474"/>
      <c r="M31" s="474"/>
      <c r="N31" s="115" t="s">
        <v>312</v>
      </c>
      <c r="O31" s="473">
        <f t="shared" si="2"/>
        <v>0</v>
      </c>
      <c r="P31" s="474"/>
      <c r="Q31" s="474"/>
      <c r="R31" s="115" t="s">
        <v>312</v>
      </c>
      <c r="S31" s="663" t="str">
        <f t="shared" si="3"/>
        <v xml:space="preserve"> </v>
      </c>
      <c r="T31" s="664"/>
      <c r="U31" s="664"/>
      <c r="V31" s="129" t="s">
        <v>314</v>
      </c>
      <c r="W31" s="475"/>
      <c r="X31" s="476"/>
      <c r="Y31" s="476"/>
      <c r="Z31" s="129" t="s">
        <v>314</v>
      </c>
      <c r="AA31" s="475"/>
      <c r="AB31" s="476"/>
      <c r="AC31" s="476"/>
      <c r="AD31" s="129" t="s">
        <v>334</v>
      </c>
      <c r="AE31" s="477"/>
      <c r="AF31" s="478"/>
      <c r="AG31" s="478"/>
      <c r="AH31" s="29" t="s">
        <v>314</v>
      </c>
      <c r="AI31" s="467">
        <f t="shared" si="0"/>
        <v>0</v>
      </c>
      <c r="AJ31" s="468"/>
      <c r="AK31" s="468"/>
      <c r="AL31" s="29" t="s">
        <v>314</v>
      </c>
    </row>
    <row r="32" spans="1:38" ht="13.5" customHeight="1">
      <c r="A32" s="469"/>
      <c r="B32" s="470"/>
      <c r="C32" s="155"/>
      <c r="D32" s="471"/>
      <c r="E32" s="472"/>
      <c r="F32" s="156"/>
      <c r="G32" s="158"/>
      <c r="H32" s="115" t="s">
        <v>332</v>
      </c>
      <c r="I32" s="158"/>
      <c r="J32" s="127" t="s">
        <v>333</v>
      </c>
      <c r="K32" s="473">
        <f t="shared" si="1"/>
        <v>0</v>
      </c>
      <c r="L32" s="474"/>
      <c r="M32" s="474"/>
      <c r="N32" s="115" t="s">
        <v>312</v>
      </c>
      <c r="O32" s="473">
        <f t="shared" si="2"/>
        <v>0</v>
      </c>
      <c r="P32" s="474"/>
      <c r="Q32" s="474"/>
      <c r="R32" s="115" t="s">
        <v>312</v>
      </c>
      <c r="S32" s="663" t="str">
        <f t="shared" si="3"/>
        <v xml:space="preserve"> </v>
      </c>
      <c r="T32" s="664"/>
      <c r="U32" s="664"/>
      <c r="V32" s="129" t="s">
        <v>314</v>
      </c>
      <c r="W32" s="475"/>
      <c r="X32" s="476"/>
      <c r="Y32" s="476"/>
      <c r="Z32" s="129" t="s">
        <v>314</v>
      </c>
      <c r="AA32" s="475"/>
      <c r="AB32" s="476"/>
      <c r="AC32" s="476"/>
      <c r="AD32" s="129" t="s">
        <v>334</v>
      </c>
      <c r="AE32" s="477"/>
      <c r="AF32" s="478"/>
      <c r="AG32" s="478"/>
      <c r="AH32" s="29" t="s">
        <v>314</v>
      </c>
      <c r="AI32" s="467">
        <f t="shared" si="0"/>
        <v>0</v>
      </c>
      <c r="AJ32" s="468"/>
      <c r="AK32" s="468"/>
      <c r="AL32" s="29" t="s">
        <v>314</v>
      </c>
    </row>
    <row r="33" spans="1:38" ht="13.5" customHeight="1">
      <c r="A33" s="469"/>
      <c r="B33" s="470"/>
      <c r="C33" s="155"/>
      <c r="D33" s="471"/>
      <c r="E33" s="472"/>
      <c r="F33" s="156"/>
      <c r="G33" s="158"/>
      <c r="H33" s="115" t="s">
        <v>332</v>
      </c>
      <c r="I33" s="158"/>
      <c r="J33" s="127" t="s">
        <v>333</v>
      </c>
      <c r="K33" s="473">
        <f t="shared" si="1"/>
        <v>0</v>
      </c>
      <c r="L33" s="474"/>
      <c r="M33" s="474"/>
      <c r="N33" s="115" t="s">
        <v>312</v>
      </c>
      <c r="O33" s="473">
        <f t="shared" si="2"/>
        <v>0</v>
      </c>
      <c r="P33" s="474"/>
      <c r="Q33" s="474"/>
      <c r="R33" s="115" t="s">
        <v>312</v>
      </c>
      <c r="S33" s="663" t="str">
        <f t="shared" si="3"/>
        <v xml:space="preserve"> </v>
      </c>
      <c r="T33" s="664"/>
      <c r="U33" s="664"/>
      <c r="V33" s="129" t="s">
        <v>314</v>
      </c>
      <c r="W33" s="475"/>
      <c r="X33" s="476"/>
      <c r="Y33" s="476"/>
      <c r="Z33" s="129" t="s">
        <v>314</v>
      </c>
      <c r="AA33" s="475"/>
      <c r="AB33" s="476"/>
      <c r="AC33" s="476"/>
      <c r="AD33" s="129" t="s">
        <v>334</v>
      </c>
      <c r="AE33" s="477"/>
      <c r="AF33" s="478"/>
      <c r="AG33" s="478"/>
      <c r="AH33" s="29" t="s">
        <v>314</v>
      </c>
      <c r="AI33" s="467">
        <f t="shared" si="0"/>
        <v>0</v>
      </c>
      <c r="AJ33" s="468"/>
      <c r="AK33" s="468"/>
      <c r="AL33" s="29" t="s">
        <v>314</v>
      </c>
    </row>
    <row r="34" spans="1:38" ht="13.5" customHeight="1">
      <c r="A34" s="469"/>
      <c r="B34" s="470"/>
      <c r="C34" s="155"/>
      <c r="D34" s="471"/>
      <c r="E34" s="472"/>
      <c r="F34" s="156"/>
      <c r="G34" s="158"/>
      <c r="H34" s="115" t="s">
        <v>332</v>
      </c>
      <c r="I34" s="158"/>
      <c r="J34" s="127" t="s">
        <v>333</v>
      </c>
      <c r="K34" s="473">
        <f t="shared" si="1"/>
        <v>0</v>
      </c>
      <c r="L34" s="474"/>
      <c r="M34" s="474"/>
      <c r="N34" s="115" t="s">
        <v>312</v>
      </c>
      <c r="O34" s="473">
        <f t="shared" si="2"/>
        <v>0</v>
      </c>
      <c r="P34" s="474"/>
      <c r="Q34" s="474"/>
      <c r="R34" s="115" t="s">
        <v>312</v>
      </c>
      <c r="S34" s="663" t="str">
        <f t="shared" si="3"/>
        <v xml:space="preserve"> </v>
      </c>
      <c r="T34" s="664"/>
      <c r="U34" s="664"/>
      <c r="V34" s="129" t="s">
        <v>314</v>
      </c>
      <c r="W34" s="475"/>
      <c r="X34" s="476"/>
      <c r="Y34" s="476"/>
      <c r="Z34" s="129" t="s">
        <v>314</v>
      </c>
      <c r="AA34" s="475"/>
      <c r="AB34" s="476"/>
      <c r="AC34" s="476"/>
      <c r="AD34" s="129" t="s">
        <v>334</v>
      </c>
      <c r="AE34" s="477"/>
      <c r="AF34" s="478"/>
      <c r="AG34" s="478"/>
      <c r="AH34" s="29" t="s">
        <v>314</v>
      </c>
      <c r="AI34" s="467">
        <f t="shared" si="0"/>
        <v>0</v>
      </c>
      <c r="AJ34" s="468"/>
      <c r="AK34" s="468"/>
      <c r="AL34" s="29" t="s">
        <v>314</v>
      </c>
    </row>
    <row r="35" spans="1:38" ht="13.5" customHeight="1">
      <c r="A35" s="469"/>
      <c r="B35" s="470"/>
      <c r="C35" s="155"/>
      <c r="D35" s="471"/>
      <c r="E35" s="472"/>
      <c r="F35" s="156"/>
      <c r="G35" s="158"/>
      <c r="H35" s="115" t="s">
        <v>332</v>
      </c>
      <c r="I35" s="158"/>
      <c r="J35" s="127" t="s">
        <v>333</v>
      </c>
      <c r="K35" s="473">
        <f t="shared" si="1"/>
        <v>0</v>
      </c>
      <c r="L35" s="474"/>
      <c r="M35" s="474"/>
      <c r="N35" s="115" t="s">
        <v>312</v>
      </c>
      <c r="O35" s="473">
        <f t="shared" si="2"/>
        <v>0</v>
      </c>
      <c r="P35" s="474"/>
      <c r="Q35" s="474"/>
      <c r="R35" s="115" t="s">
        <v>312</v>
      </c>
      <c r="S35" s="663" t="str">
        <f t="shared" si="3"/>
        <v xml:space="preserve"> </v>
      </c>
      <c r="T35" s="664"/>
      <c r="U35" s="664"/>
      <c r="V35" s="129" t="s">
        <v>314</v>
      </c>
      <c r="W35" s="475"/>
      <c r="X35" s="476"/>
      <c r="Y35" s="476"/>
      <c r="Z35" s="129" t="s">
        <v>314</v>
      </c>
      <c r="AA35" s="475"/>
      <c r="AB35" s="476"/>
      <c r="AC35" s="476"/>
      <c r="AD35" s="129" t="s">
        <v>334</v>
      </c>
      <c r="AE35" s="477"/>
      <c r="AF35" s="478"/>
      <c r="AG35" s="478"/>
      <c r="AH35" s="29" t="s">
        <v>314</v>
      </c>
      <c r="AI35" s="467">
        <f t="shared" si="0"/>
        <v>0</v>
      </c>
      <c r="AJ35" s="468"/>
      <c r="AK35" s="468"/>
      <c r="AL35" s="29" t="s">
        <v>314</v>
      </c>
    </row>
    <row r="36" spans="1:38" ht="13.5" customHeight="1">
      <c r="A36" s="469"/>
      <c r="B36" s="470"/>
      <c r="C36" s="155"/>
      <c r="D36" s="471"/>
      <c r="E36" s="472"/>
      <c r="F36" s="156"/>
      <c r="G36" s="158"/>
      <c r="H36" s="115" t="s">
        <v>332</v>
      </c>
      <c r="I36" s="158"/>
      <c r="J36" s="127" t="s">
        <v>333</v>
      </c>
      <c r="K36" s="473">
        <f t="shared" si="1"/>
        <v>0</v>
      </c>
      <c r="L36" s="474"/>
      <c r="M36" s="474"/>
      <c r="N36" s="115" t="s">
        <v>312</v>
      </c>
      <c r="O36" s="473">
        <f t="shared" si="2"/>
        <v>0</v>
      </c>
      <c r="P36" s="474"/>
      <c r="Q36" s="474"/>
      <c r="R36" s="115" t="s">
        <v>312</v>
      </c>
      <c r="S36" s="663" t="str">
        <f t="shared" si="3"/>
        <v xml:space="preserve"> </v>
      </c>
      <c r="T36" s="664"/>
      <c r="U36" s="664"/>
      <c r="V36" s="129" t="s">
        <v>314</v>
      </c>
      <c r="W36" s="475"/>
      <c r="X36" s="476"/>
      <c r="Y36" s="476"/>
      <c r="Z36" s="129" t="s">
        <v>314</v>
      </c>
      <c r="AA36" s="475"/>
      <c r="AB36" s="476"/>
      <c r="AC36" s="476"/>
      <c r="AD36" s="129" t="s">
        <v>334</v>
      </c>
      <c r="AE36" s="477"/>
      <c r="AF36" s="478"/>
      <c r="AG36" s="478"/>
      <c r="AH36" s="29" t="s">
        <v>314</v>
      </c>
      <c r="AI36" s="467">
        <f t="shared" si="0"/>
        <v>0</v>
      </c>
      <c r="AJ36" s="468"/>
      <c r="AK36" s="468"/>
      <c r="AL36" s="29" t="s">
        <v>314</v>
      </c>
    </row>
    <row r="37" spans="1:38" ht="13.5" customHeight="1">
      <c r="A37" s="469"/>
      <c r="B37" s="470"/>
      <c r="C37" s="155"/>
      <c r="D37" s="471"/>
      <c r="E37" s="472"/>
      <c r="F37" s="156"/>
      <c r="G37" s="158"/>
      <c r="H37" s="115" t="s">
        <v>332</v>
      </c>
      <c r="I37" s="158"/>
      <c r="J37" s="127" t="s">
        <v>333</v>
      </c>
      <c r="K37" s="473">
        <f t="shared" si="1"/>
        <v>0</v>
      </c>
      <c r="L37" s="474"/>
      <c r="M37" s="474"/>
      <c r="N37" s="115" t="s">
        <v>312</v>
      </c>
      <c r="O37" s="473">
        <f t="shared" si="2"/>
        <v>0</v>
      </c>
      <c r="P37" s="474"/>
      <c r="Q37" s="474"/>
      <c r="R37" s="115" t="s">
        <v>312</v>
      </c>
      <c r="S37" s="663" t="str">
        <f t="shared" si="3"/>
        <v xml:space="preserve"> </v>
      </c>
      <c r="T37" s="664"/>
      <c r="U37" s="664"/>
      <c r="V37" s="129" t="s">
        <v>314</v>
      </c>
      <c r="W37" s="475"/>
      <c r="X37" s="476"/>
      <c r="Y37" s="476"/>
      <c r="Z37" s="129" t="s">
        <v>314</v>
      </c>
      <c r="AA37" s="475"/>
      <c r="AB37" s="476"/>
      <c r="AC37" s="476"/>
      <c r="AD37" s="129" t="s">
        <v>334</v>
      </c>
      <c r="AE37" s="477"/>
      <c r="AF37" s="478"/>
      <c r="AG37" s="478"/>
      <c r="AH37" s="29" t="s">
        <v>314</v>
      </c>
      <c r="AI37" s="467">
        <f t="shared" si="0"/>
        <v>0</v>
      </c>
      <c r="AJ37" s="468"/>
      <c r="AK37" s="468"/>
      <c r="AL37" s="29" t="s">
        <v>314</v>
      </c>
    </row>
    <row r="38" spans="1:38" ht="13.5" customHeight="1">
      <c r="A38" s="469"/>
      <c r="B38" s="470"/>
      <c r="C38" s="155"/>
      <c r="D38" s="471"/>
      <c r="E38" s="472"/>
      <c r="F38" s="156"/>
      <c r="G38" s="158"/>
      <c r="H38" s="115" t="s">
        <v>332</v>
      </c>
      <c r="I38" s="158"/>
      <c r="J38" s="115" t="s">
        <v>333</v>
      </c>
      <c r="K38" s="473">
        <f t="shared" si="1"/>
        <v>0</v>
      </c>
      <c r="L38" s="474"/>
      <c r="M38" s="474"/>
      <c r="N38" s="115" t="s">
        <v>312</v>
      </c>
      <c r="O38" s="473">
        <f t="shared" si="2"/>
        <v>0</v>
      </c>
      <c r="P38" s="474"/>
      <c r="Q38" s="474"/>
      <c r="R38" s="115" t="s">
        <v>312</v>
      </c>
      <c r="S38" s="663" t="str">
        <f t="shared" si="3"/>
        <v xml:space="preserve"> </v>
      </c>
      <c r="T38" s="664"/>
      <c r="U38" s="664"/>
      <c r="V38" s="129" t="s">
        <v>314</v>
      </c>
      <c r="W38" s="475"/>
      <c r="X38" s="476"/>
      <c r="Y38" s="476"/>
      <c r="Z38" s="129" t="s">
        <v>314</v>
      </c>
      <c r="AA38" s="475"/>
      <c r="AB38" s="476"/>
      <c r="AC38" s="476"/>
      <c r="AD38" s="129" t="s">
        <v>334</v>
      </c>
      <c r="AE38" s="477"/>
      <c r="AF38" s="478"/>
      <c r="AG38" s="478"/>
      <c r="AH38" s="29" t="s">
        <v>314</v>
      </c>
      <c r="AI38" s="467">
        <f t="shared" si="0"/>
        <v>0</v>
      </c>
      <c r="AJ38" s="468"/>
      <c r="AK38" s="468"/>
      <c r="AL38" s="29" t="s">
        <v>314</v>
      </c>
    </row>
    <row r="39" spans="1:38" ht="25.15" customHeight="1">
      <c r="A39" s="268"/>
      <c r="B39" s="486" t="s">
        <v>335</v>
      </c>
      <c r="C39" s="486"/>
      <c r="D39" s="486"/>
      <c r="E39" s="486"/>
      <c r="F39" s="486"/>
      <c r="G39" s="486"/>
      <c r="H39" s="486"/>
      <c r="I39" s="486"/>
      <c r="J39" s="486"/>
      <c r="K39" s="486"/>
      <c r="L39" s="486"/>
      <c r="M39" s="486"/>
      <c r="N39" s="486"/>
      <c r="O39" s="486"/>
      <c r="P39" s="486"/>
      <c r="Q39" s="486"/>
      <c r="R39" s="486"/>
      <c r="S39" s="486"/>
      <c r="T39" s="486"/>
      <c r="U39" s="486"/>
      <c r="V39" s="486"/>
      <c r="W39" s="486"/>
      <c r="X39" s="486"/>
      <c r="Y39" s="486"/>
      <c r="Z39" s="486"/>
      <c r="AA39" s="486"/>
      <c r="AB39" s="486"/>
      <c r="AC39" s="486"/>
      <c r="AD39" s="486"/>
      <c r="AE39" s="486"/>
      <c r="AF39" s="486"/>
      <c r="AG39" s="486"/>
      <c r="AH39" s="486"/>
      <c r="AI39" s="486"/>
      <c r="AJ39" s="486"/>
      <c r="AK39" s="486"/>
      <c r="AL39" s="486"/>
    </row>
    <row r="40" spans="1:38" ht="25.15" customHeight="1" thickBot="1">
      <c r="A40" s="267"/>
      <c r="B40" s="117"/>
      <c r="C40" s="117"/>
      <c r="D40" s="120"/>
      <c r="E40" s="120"/>
      <c r="F40" s="120"/>
      <c r="G40" s="114"/>
    </row>
    <row r="41" spans="1:38" ht="25.5" customHeight="1">
      <c r="A41" s="490" t="s">
        <v>336</v>
      </c>
      <c r="B41" s="491"/>
      <c r="C41" s="492"/>
      <c r="D41" s="496">
        <f>SUM(S24:U38)</f>
        <v>0</v>
      </c>
      <c r="E41" s="497"/>
      <c r="F41" s="497"/>
      <c r="G41" s="497"/>
      <c r="H41" s="497"/>
      <c r="I41" s="497"/>
      <c r="J41" s="498"/>
      <c r="K41" s="482" t="s">
        <v>314</v>
      </c>
      <c r="L41" s="483"/>
      <c r="O41" s="490" t="s">
        <v>337</v>
      </c>
      <c r="P41" s="491"/>
      <c r="Q41" s="492"/>
      <c r="R41" s="496">
        <f>SUM(AI24:AK38)</f>
        <v>0</v>
      </c>
      <c r="S41" s="497"/>
      <c r="T41" s="497"/>
      <c r="U41" s="497"/>
      <c r="V41" s="497"/>
      <c r="W41" s="497"/>
      <c r="X41" s="498"/>
      <c r="Y41" s="482" t="s">
        <v>314</v>
      </c>
      <c r="Z41" s="483"/>
      <c r="AH41" s="133"/>
    </row>
    <row r="42" spans="1:38" ht="25.5" customHeight="1" thickBot="1">
      <c r="A42" s="493"/>
      <c r="B42" s="494"/>
      <c r="C42" s="495"/>
      <c r="D42" s="499"/>
      <c r="E42" s="500"/>
      <c r="F42" s="500"/>
      <c r="G42" s="500"/>
      <c r="H42" s="500"/>
      <c r="I42" s="500"/>
      <c r="J42" s="501"/>
      <c r="K42" s="484"/>
      <c r="L42" s="485"/>
      <c r="O42" s="493"/>
      <c r="P42" s="494"/>
      <c r="Q42" s="495"/>
      <c r="R42" s="499"/>
      <c r="S42" s="500"/>
      <c r="T42" s="500"/>
      <c r="U42" s="500"/>
      <c r="V42" s="500"/>
      <c r="W42" s="500"/>
      <c r="X42" s="501"/>
      <c r="Y42" s="484"/>
      <c r="Z42" s="485"/>
    </row>
    <row r="43" spans="1:38" ht="13.5" customHeight="1" thickBot="1">
      <c r="D43" s="119"/>
      <c r="E43" s="119"/>
    </row>
    <row r="44" spans="1:38" ht="13.5" customHeight="1">
      <c r="A44" s="490" t="s">
        <v>338</v>
      </c>
      <c r="B44" s="491"/>
      <c r="C44" s="492"/>
      <c r="D44" s="496">
        <f>IF(D41&gt;60000000,30000000,ROUNDDOWN(D41/2,0))</f>
        <v>0</v>
      </c>
      <c r="E44" s="497"/>
      <c r="F44" s="497"/>
      <c r="G44" s="497"/>
      <c r="H44" s="497"/>
      <c r="I44" s="497"/>
      <c r="J44" s="498"/>
      <c r="K44" s="482" t="s">
        <v>314</v>
      </c>
      <c r="L44" s="483"/>
    </row>
    <row r="45" spans="1:38" ht="20.65" customHeight="1" thickBot="1">
      <c r="A45" s="493"/>
      <c r="B45" s="494"/>
      <c r="C45" s="495"/>
      <c r="D45" s="499"/>
      <c r="E45" s="500"/>
      <c r="F45" s="500"/>
      <c r="G45" s="500"/>
      <c r="H45" s="500"/>
      <c r="I45" s="500"/>
      <c r="J45" s="501"/>
      <c r="K45" s="484"/>
      <c r="L45" s="485"/>
    </row>
    <row r="46" spans="1:38" ht="13.5" customHeight="1">
      <c r="A46" s="70" t="s">
        <v>339</v>
      </c>
      <c r="D46" s="119"/>
      <c r="E46" s="119"/>
    </row>
    <row r="47" spans="1:38" ht="13.5" customHeight="1">
      <c r="A47" s="112" t="s">
        <v>340</v>
      </c>
      <c r="D47" s="119"/>
      <c r="E47" s="119"/>
    </row>
    <row r="48" spans="1:38" ht="13.5" customHeight="1" thickBot="1">
      <c r="D48" s="119"/>
      <c r="E48" s="119"/>
    </row>
    <row r="49" spans="1:38" ht="13.5" customHeight="1">
      <c r="A49" s="134" t="s">
        <v>341</v>
      </c>
      <c r="B49" s="135"/>
      <c r="C49" s="135"/>
      <c r="D49" s="135"/>
      <c r="E49" s="135"/>
      <c r="F49" s="135"/>
      <c r="G49" s="135"/>
      <c r="H49" s="135"/>
      <c r="I49" s="135"/>
      <c r="J49" s="135"/>
      <c r="K49" s="135"/>
      <c r="L49" s="135"/>
      <c r="M49" s="135"/>
      <c r="N49" s="135"/>
      <c r="O49" s="135"/>
      <c r="P49" s="135"/>
      <c r="Q49" s="135"/>
      <c r="R49" s="135"/>
      <c r="S49" s="135"/>
      <c r="T49" s="135"/>
      <c r="U49" s="135"/>
      <c r="V49" s="135"/>
      <c r="W49" s="135"/>
      <c r="X49" s="135"/>
      <c r="Y49" s="135"/>
      <c r="Z49" s="135"/>
      <c r="AA49" s="135"/>
      <c r="AB49" s="135"/>
      <c r="AC49" s="135"/>
      <c r="AD49" s="135"/>
      <c r="AE49" s="135"/>
      <c r="AF49" s="135"/>
      <c r="AG49" s="135"/>
      <c r="AH49" s="135"/>
      <c r="AI49" s="135"/>
      <c r="AJ49" s="136"/>
      <c r="AK49" s="136"/>
      <c r="AL49" s="137"/>
    </row>
    <row r="50" spans="1:38" ht="13.5" customHeight="1">
      <c r="A50" s="487" t="s">
        <v>342</v>
      </c>
      <c r="B50" s="488"/>
      <c r="C50" s="488"/>
      <c r="D50" s="488"/>
      <c r="E50" s="488"/>
      <c r="F50" s="488"/>
      <c r="G50" s="488"/>
      <c r="H50" s="488"/>
      <c r="I50" s="488"/>
      <c r="J50" s="488"/>
      <c r="K50" s="488"/>
      <c r="L50" s="488"/>
      <c r="M50" s="488"/>
      <c r="N50" s="488"/>
      <c r="O50" s="488"/>
      <c r="P50" s="488"/>
      <c r="Q50" s="488"/>
      <c r="R50" s="488"/>
      <c r="S50" s="488"/>
      <c r="T50" s="488"/>
      <c r="U50" s="488"/>
      <c r="V50" s="488"/>
      <c r="W50" s="488"/>
      <c r="X50" s="488"/>
      <c r="Y50" s="488"/>
      <c r="Z50" s="488"/>
      <c r="AA50" s="488"/>
      <c r="AB50" s="488"/>
      <c r="AC50" s="488"/>
      <c r="AD50" s="488"/>
      <c r="AE50" s="488"/>
      <c r="AF50" s="488"/>
      <c r="AG50" s="488"/>
      <c r="AH50" s="488"/>
      <c r="AI50" s="488"/>
      <c r="AJ50" s="488"/>
      <c r="AK50" s="488"/>
      <c r="AL50" s="489"/>
    </row>
    <row r="51" spans="1:38">
      <c r="A51" s="487" t="s">
        <v>343</v>
      </c>
      <c r="B51" s="488"/>
      <c r="C51" s="488"/>
      <c r="D51" s="488"/>
      <c r="E51" s="488"/>
      <c r="F51" s="488"/>
      <c r="G51" s="488"/>
      <c r="H51" s="488"/>
      <c r="I51" s="488"/>
      <c r="J51" s="488"/>
      <c r="K51" s="488"/>
      <c r="L51" s="488"/>
      <c r="M51" s="488"/>
      <c r="N51" s="488"/>
      <c r="O51" s="488"/>
      <c r="P51" s="488"/>
      <c r="Q51" s="488"/>
      <c r="R51" s="488"/>
      <c r="S51" s="488"/>
      <c r="T51" s="488"/>
      <c r="U51" s="488"/>
      <c r="V51" s="488"/>
      <c r="W51" s="488"/>
      <c r="X51" s="488"/>
      <c r="Y51" s="488"/>
      <c r="Z51" s="488"/>
      <c r="AA51" s="488"/>
      <c r="AB51" s="488"/>
      <c r="AC51" s="488"/>
      <c r="AD51" s="488"/>
      <c r="AE51" s="488"/>
      <c r="AF51" s="488"/>
      <c r="AG51" s="488"/>
      <c r="AH51" s="488"/>
      <c r="AI51" s="488"/>
      <c r="AJ51" s="488"/>
      <c r="AK51" s="488"/>
      <c r="AL51" s="489"/>
    </row>
    <row r="52" spans="1:38">
      <c r="A52" s="487" t="s">
        <v>344</v>
      </c>
      <c r="B52" s="488"/>
      <c r="C52" s="488"/>
      <c r="D52" s="488"/>
      <c r="E52" s="488"/>
      <c r="F52" s="488"/>
      <c r="G52" s="488"/>
      <c r="H52" s="488"/>
      <c r="I52" s="488"/>
      <c r="J52" s="488"/>
      <c r="K52" s="488"/>
      <c r="L52" s="488"/>
      <c r="M52" s="488"/>
      <c r="N52" s="488"/>
      <c r="O52" s="488"/>
      <c r="P52" s="488"/>
      <c r="Q52" s="488"/>
      <c r="R52" s="488"/>
      <c r="S52" s="488"/>
      <c r="T52" s="488"/>
      <c r="U52" s="488"/>
      <c r="V52" s="488"/>
      <c r="W52" s="488"/>
      <c r="X52" s="488"/>
      <c r="Y52" s="488"/>
      <c r="Z52" s="488"/>
      <c r="AA52" s="488"/>
      <c r="AB52" s="488"/>
      <c r="AC52" s="488"/>
      <c r="AD52" s="488"/>
      <c r="AE52" s="488"/>
      <c r="AF52" s="488"/>
      <c r="AG52" s="488"/>
      <c r="AH52" s="488"/>
      <c r="AI52" s="488"/>
      <c r="AJ52" s="488"/>
      <c r="AK52" s="488"/>
      <c r="AL52" s="489"/>
    </row>
    <row r="53" spans="1:38" ht="13.15" customHeight="1" thickBot="1">
      <c r="A53" s="479" t="s">
        <v>345</v>
      </c>
      <c r="B53" s="480"/>
      <c r="C53" s="480"/>
      <c r="D53" s="480"/>
      <c r="E53" s="480"/>
      <c r="F53" s="480"/>
      <c r="G53" s="480"/>
      <c r="H53" s="480"/>
      <c r="I53" s="480"/>
      <c r="J53" s="480"/>
      <c r="K53" s="480"/>
      <c r="L53" s="480"/>
      <c r="M53" s="480"/>
      <c r="N53" s="480"/>
      <c r="O53" s="480"/>
      <c r="P53" s="480"/>
      <c r="Q53" s="480"/>
      <c r="R53" s="480"/>
      <c r="S53" s="480"/>
      <c r="T53" s="480"/>
      <c r="U53" s="480"/>
      <c r="V53" s="480"/>
      <c r="W53" s="480"/>
      <c r="X53" s="480"/>
      <c r="Y53" s="480"/>
      <c r="Z53" s="480"/>
      <c r="AA53" s="480"/>
      <c r="AB53" s="480"/>
      <c r="AC53" s="480"/>
      <c r="AD53" s="480"/>
      <c r="AE53" s="480"/>
      <c r="AF53" s="480"/>
      <c r="AG53" s="480"/>
      <c r="AH53" s="480"/>
      <c r="AI53" s="480"/>
      <c r="AJ53" s="480"/>
      <c r="AK53" s="480"/>
      <c r="AL53" s="481"/>
    </row>
  </sheetData>
  <sheetProtection algorithmName="SHA-512" hashValue="Sl2xUutvppp9/FcxsrHlFwnFymZ8q6bFJLWv5P1v4J+U5PvspC6ggOz/MfFFndxRYBehVUYIJKS/R9zeCEaA6w==" saltValue="8Xqmblqdktm7C6sGfOorig==" spinCount="100000" sheet="1" selectLockedCells="1"/>
  <mergeCells count="187">
    <mergeCell ref="AI31:AK31"/>
    <mergeCell ref="AA30:AC30"/>
    <mergeCell ref="AE30:AG30"/>
    <mergeCell ref="K29:M29"/>
    <mergeCell ref="U5:Y6"/>
    <mergeCell ref="W37:Y37"/>
    <mergeCell ref="AA37:AC37"/>
    <mergeCell ref="AE37:AG37"/>
    <mergeCell ref="AI37:AK37"/>
    <mergeCell ref="AI30:AK30"/>
    <mergeCell ref="AI28:AK28"/>
    <mergeCell ref="AI22:AL23"/>
    <mergeCell ref="AI24:AK24"/>
    <mergeCell ref="AI26:AK26"/>
    <mergeCell ref="AE25:AG25"/>
    <mergeCell ref="AE27:AG27"/>
    <mergeCell ref="AI25:AK25"/>
    <mergeCell ref="AI34:AK34"/>
    <mergeCell ref="AI35:AK35"/>
    <mergeCell ref="H11:L11"/>
    <mergeCell ref="N11:P11"/>
    <mergeCell ref="Q11:T11"/>
    <mergeCell ref="AA25:AC25"/>
    <mergeCell ref="W27:Y27"/>
    <mergeCell ref="O38:Q38"/>
    <mergeCell ref="S38:U38"/>
    <mergeCell ref="W38:Y38"/>
    <mergeCell ref="AA38:AC38"/>
    <mergeCell ref="AE38:AG38"/>
    <mergeCell ref="AA31:AC31"/>
    <mergeCell ref="AE31:AG31"/>
    <mergeCell ref="W32:Y32"/>
    <mergeCell ref="W33:Y33"/>
    <mergeCell ref="A28:B28"/>
    <mergeCell ref="A31:B31"/>
    <mergeCell ref="D31:E31"/>
    <mergeCell ref="K31:M31"/>
    <mergeCell ref="O31:Q31"/>
    <mergeCell ref="S31:U31"/>
    <mergeCell ref="W31:Y31"/>
    <mergeCell ref="AE22:AH23"/>
    <mergeCell ref="AE24:AG24"/>
    <mergeCell ref="O28:Q28"/>
    <mergeCell ref="S28:U28"/>
    <mergeCell ref="W28:Y28"/>
    <mergeCell ref="AA28:AC28"/>
    <mergeCell ref="AE28:AG28"/>
    <mergeCell ref="O22:R23"/>
    <mergeCell ref="S22:V23"/>
    <mergeCell ref="W22:Z23"/>
    <mergeCell ref="AA22:AD23"/>
    <mergeCell ref="AA24:AC24"/>
    <mergeCell ref="W24:Y24"/>
    <mergeCell ref="O26:Q26"/>
    <mergeCell ref="AA26:AC26"/>
    <mergeCell ref="AE26:AG26"/>
    <mergeCell ref="AA27:AC27"/>
    <mergeCell ref="K25:M25"/>
    <mergeCell ref="O25:Q25"/>
    <mergeCell ref="S25:U25"/>
    <mergeCell ref="O32:Q32"/>
    <mergeCell ref="S32:U32"/>
    <mergeCell ref="K27:M27"/>
    <mergeCell ref="O27:Q27"/>
    <mergeCell ref="S27:U27"/>
    <mergeCell ref="K26:M26"/>
    <mergeCell ref="S30:U30"/>
    <mergeCell ref="W30:Y30"/>
    <mergeCell ref="F12:G12"/>
    <mergeCell ref="H12:L12"/>
    <mergeCell ref="N12:P12"/>
    <mergeCell ref="Q12:T12"/>
    <mergeCell ref="D13:G13"/>
    <mergeCell ref="H13:L13"/>
    <mergeCell ref="A3:AL3"/>
    <mergeCell ref="D23:E23"/>
    <mergeCell ref="A24:B24"/>
    <mergeCell ref="D24:E24"/>
    <mergeCell ref="K24:M24"/>
    <mergeCell ref="A15:C15"/>
    <mergeCell ref="D15:F15"/>
    <mergeCell ref="A19:C20"/>
    <mergeCell ref="D19:F20"/>
    <mergeCell ref="G19:G20"/>
    <mergeCell ref="A22:B23"/>
    <mergeCell ref="C22:F22"/>
    <mergeCell ref="G22:H23"/>
    <mergeCell ref="I22:J23"/>
    <mergeCell ref="K22:N23"/>
    <mergeCell ref="A14:C14"/>
    <mergeCell ref="D14:F14"/>
    <mergeCell ref="A10:C13"/>
    <mergeCell ref="D10:G10"/>
    <mergeCell ref="H10:L10"/>
    <mergeCell ref="N10:P10"/>
    <mergeCell ref="Q10:T10"/>
    <mergeCell ref="D11:E12"/>
    <mergeCell ref="F11:G11"/>
    <mergeCell ref="A44:C45"/>
    <mergeCell ref="D44:J45"/>
    <mergeCell ref="K44:L45"/>
    <mergeCell ref="O41:Q42"/>
    <mergeCell ref="R41:X42"/>
    <mergeCell ref="O29:Q29"/>
    <mergeCell ref="S29:U29"/>
    <mergeCell ref="W29:Y29"/>
    <mergeCell ref="O34:Q34"/>
    <mergeCell ref="S34:U34"/>
    <mergeCell ref="W34:Y34"/>
    <mergeCell ref="O33:Q33"/>
    <mergeCell ref="S33:U33"/>
    <mergeCell ref="A30:B30"/>
    <mergeCell ref="D30:E30"/>
    <mergeCell ref="K30:M30"/>
    <mergeCell ref="O30:Q30"/>
    <mergeCell ref="A29:B29"/>
    <mergeCell ref="D29:E29"/>
    <mergeCell ref="S35:U35"/>
    <mergeCell ref="W35:Y35"/>
    <mergeCell ref="AE35:AG35"/>
    <mergeCell ref="A50:AL50"/>
    <mergeCell ref="A51:AL51"/>
    <mergeCell ref="A52:AL52"/>
    <mergeCell ref="O24:Q24"/>
    <mergeCell ref="S24:U24"/>
    <mergeCell ref="A27:B27"/>
    <mergeCell ref="D27:E27"/>
    <mergeCell ref="A26:B26"/>
    <mergeCell ref="D26:E26"/>
    <mergeCell ref="A25:B25"/>
    <mergeCell ref="D25:E25"/>
    <mergeCell ref="S26:U26"/>
    <mergeCell ref="A35:B35"/>
    <mergeCell ref="D35:E35"/>
    <mergeCell ref="A41:C42"/>
    <mergeCell ref="D41:J42"/>
    <mergeCell ref="K41:L42"/>
    <mergeCell ref="W25:Y25"/>
    <mergeCell ref="W26:Y26"/>
    <mergeCell ref="A53:AL53"/>
    <mergeCell ref="Y41:Z42"/>
    <mergeCell ref="AA35:AC35"/>
    <mergeCell ref="A36:B36"/>
    <mergeCell ref="D36:E36"/>
    <mergeCell ref="K36:M36"/>
    <mergeCell ref="O36:Q36"/>
    <mergeCell ref="S36:U36"/>
    <mergeCell ref="W36:Y36"/>
    <mergeCell ref="AA36:AC36"/>
    <mergeCell ref="AE36:AG36"/>
    <mergeCell ref="AI36:AK36"/>
    <mergeCell ref="A37:B37"/>
    <mergeCell ref="D37:E37"/>
    <mergeCell ref="K37:M37"/>
    <mergeCell ref="O37:Q37"/>
    <mergeCell ref="B39:AL39"/>
    <mergeCell ref="K35:M35"/>
    <mergeCell ref="O35:Q35"/>
    <mergeCell ref="S37:U37"/>
    <mergeCell ref="AI38:AK38"/>
    <mergeCell ref="A38:B38"/>
    <mergeCell ref="D38:E38"/>
    <mergeCell ref="K38:M38"/>
    <mergeCell ref="Z5:AL6"/>
    <mergeCell ref="AI27:AK27"/>
    <mergeCell ref="A32:B32"/>
    <mergeCell ref="D32:E32"/>
    <mergeCell ref="K32:M32"/>
    <mergeCell ref="A33:B33"/>
    <mergeCell ref="D33:E33"/>
    <mergeCell ref="K33:M33"/>
    <mergeCell ref="A34:B34"/>
    <mergeCell ref="D34:E34"/>
    <mergeCell ref="K34:M34"/>
    <mergeCell ref="AA34:AC34"/>
    <mergeCell ref="AA29:AC29"/>
    <mergeCell ref="AE29:AG29"/>
    <mergeCell ref="AI29:AK29"/>
    <mergeCell ref="AE34:AG34"/>
    <mergeCell ref="AA32:AC32"/>
    <mergeCell ref="AE32:AG32"/>
    <mergeCell ref="AI32:AK32"/>
    <mergeCell ref="AA33:AC33"/>
    <mergeCell ref="AE33:AG33"/>
    <mergeCell ref="AI33:AK33"/>
    <mergeCell ref="K28:M28"/>
    <mergeCell ref="D28:E28"/>
  </mergeCells>
  <phoneticPr fontId="1"/>
  <dataValidations count="6">
    <dataValidation type="whole" operator="greaterThan" allowBlank="1" showInputMessage="1" showErrorMessage="1" sqref="D19:F20" xr:uid="{00000000-0002-0000-0600-000000000000}">
      <formula1>0</formula1>
    </dataValidation>
    <dataValidation type="whole" operator="greaterThanOrEqual" allowBlank="1" showInputMessage="1" showErrorMessage="1" sqref="W24:Y38 AA24:AC38" xr:uid="{00000000-0002-0000-0600-000001000000}">
      <formula1>0</formula1>
    </dataValidation>
    <dataValidation type="decimal" operator="greaterThanOrEqual" allowBlank="1" showInputMessage="1" showErrorMessage="1" sqref="G24:G38 I24:I38" xr:uid="{00000000-0002-0000-0600-000002000000}">
      <formula1>0</formula1>
    </dataValidation>
    <dataValidation type="whole" operator="notEqual" allowBlank="1" showInputMessage="1" showErrorMessage="1" sqref="H10:L12" xr:uid="{00000000-0002-0000-0600-000003000000}">
      <formula1>0</formula1>
    </dataValidation>
    <dataValidation type="decimal" operator="notEqual" allowBlank="1" showInputMessage="1" showErrorMessage="1" sqref="Q10:T12" xr:uid="{00000000-0002-0000-0600-000004000000}">
      <formula1>0</formula1>
    </dataValidation>
    <dataValidation type="list" allowBlank="1" showInputMessage="1" showErrorMessage="1" sqref="A39" xr:uid="{00000000-0002-0000-0600-000005000000}">
      <formula1>"✓"</formula1>
    </dataValidation>
  </dataValidations>
  <printOptions horizontalCentered="1"/>
  <pageMargins left="0.39370078740157483" right="0.19685039370078741" top="0.59055118110236227" bottom="0.59055118110236227" header="0.51181102362204722" footer="0.51181102362204722"/>
  <pageSetup paperSize="9" scale="60" orientation="landscape" r:id="rId1"/>
  <headerFooter alignWithMargins="0"/>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tabColor rgb="FFFFFF00"/>
    <pageSetUpPr fitToPage="1"/>
  </sheetPr>
  <dimension ref="A1:AL78"/>
  <sheetViews>
    <sheetView zoomScale="90" zoomScaleNormal="90" workbookViewId="0">
      <selection activeCell="AE29" sqref="AE29:AG29"/>
    </sheetView>
  </sheetViews>
  <sheetFormatPr defaultColWidth="8.25" defaultRowHeight="13.15"/>
  <cols>
    <col min="1" max="1" width="4.25" style="107" customWidth="1"/>
    <col min="2" max="2" width="7.75" style="107" customWidth="1"/>
    <col min="3" max="4" width="5.25" style="107" customWidth="1"/>
    <col min="5" max="5" width="2.75" style="107" bestFit="1" customWidth="1"/>
    <col min="6" max="7" width="4.75" style="107" customWidth="1"/>
    <col min="8" max="8" width="2.75" style="107" bestFit="1" customWidth="1"/>
    <col min="9" max="9" width="4.5" style="107" customWidth="1"/>
    <col min="10" max="10" width="2.75" style="107" customWidth="1"/>
    <col min="11" max="12" width="3.25" style="107" customWidth="1"/>
    <col min="13" max="13" width="3.5" style="107" customWidth="1"/>
    <col min="14" max="14" width="4.75" style="107" customWidth="1"/>
    <col min="15" max="15" width="4" style="107" bestFit="1" customWidth="1"/>
    <col min="16" max="16" width="5.75" style="107" customWidth="1"/>
    <col min="17" max="17" width="4.25" style="107" customWidth="1"/>
    <col min="18" max="22" width="3.5" style="107" customWidth="1"/>
    <col min="23" max="33" width="2.75" style="107" customWidth="1"/>
    <col min="34" max="38" width="3.5" style="107" customWidth="1"/>
    <col min="39" max="45" width="2.25" style="107" customWidth="1"/>
    <col min="46" max="16384" width="8.25" style="107"/>
  </cols>
  <sheetData>
    <row r="1" spans="1:38">
      <c r="A1" s="107" t="s">
        <v>296</v>
      </c>
    </row>
    <row r="3" spans="1:38" ht="14.45">
      <c r="A3" s="521" t="s">
        <v>297</v>
      </c>
      <c r="B3" s="521"/>
      <c r="C3" s="521"/>
      <c r="D3" s="521"/>
      <c r="E3" s="521"/>
      <c r="F3" s="521"/>
      <c r="G3" s="521"/>
      <c r="H3" s="521"/>
      <c r="I3" s="521"/>
      <c r="J3" s="521"/>
      <c r="K3" s="521"/>
      <c r="L3" s="521"/>
      <c r="M3" s="521"/>
      <c r="N3" s="521"/>
      <c r="O3" s="521"/>
      <c r="P3" s="521"/>
      <c r="Q3" s="521"/>
      <c r="R3" s="521"/>
      <c r="S3" s="521"/>
      <c r="T3" s="521"/>
      <c r="U3" s="521"/>
      <c r="V3" s="521"/>
      <c r="W3" s="521"/>
      <c r="X3" s="521"/>
      <c r="Y3" s="521"/>
      <c r="Z3" s="521"/>
      <c r="AA3" s="521"/>
      <c r="AB3" s="521"/>
      <c r="AC3" s="521"/>
      <c r="AD3" s="521"/>
      <c r="AE3" s="521"/>
      <c r="AF3" s="521"/>
      <c r="AG3" s="521"/>
      <c r="AH3" s="521"/>
      <c r="AI3" s="521"/>
      <c r="AJ3" s="521"/>
      <c r="AK3" s="521"/>
      <c r="AL3" s="521"/>
    </row>
    <row r="4" spans="1:38">
      <c r="A4" s="109"/>
      <c r="B4" s="109"/>
      <c r="C4" s="109"/>
      <c r="D4" s="109"/>
      <c r="E4" s="109"/>
      <c r="F4" s="109"/>
      <c r="G4" s="109"/>
      <c r="H4" s="109"/>
      <c r="I4" s="109"/>
      <c r="J4" s="109"/>
      <c r="K4" s="109"/>
      <c r="T4" s="109"/>
      <c r="U4" s="109"/>
      <c r="V4" s="109"/>
    </row>
    <row r="5" spans="1:38" ht="13.15" customHeight="1">
      <c r="U5" s="548" t="s">
        <v>298</v>
      </c>
      <c r="V5" s="549"/>
      <c r="W5" s="549"/>
      <c r="X5" s="549"/>
      <c r="Y5" s="550"/>
      <c r="Z5" s="463" t="str">
        <f>IF(様式2!J4="","",様式2!J4)</f>
        <v/>
      </c>
      <c r="AA5" s="463"/>
      <c r="AB5" s="463"/>
      <c r="AC5" s="463"/>
      <c r="AD5" s="463"/>
      <c r="AE5" s="463"/>
      <c r="AF5" s="463"/>
      <c r="AG5" s="463"/>
      <c r="AH5" s="463"/>
      <c r="AI5" s="463"/>
      <c r="AJ5" s="463"/>
      <c r="AK5" s="463"/>
      <c r="AL5" s="464"/>
    </row>
    <row r="6" spans="1:38">
      <c r="U6" s="551"/>
      <c r="V6" s="552"/>
      <c r="W6" s="552"/>
      <c r="X6" s="552"/>
      <c r="Y6" s="553"/>
      <c r="Z6" s="465"/>
      <c r="AA6" s="465"/>
      <c r="AB6" s="465"/>
      <c r="AC6" s="465"/>
      <c r="AD6" s="465"/>
      <c r="AE6" s="465"/>
      <c r="AF6" s="465"/>
      <c r="AG6" s="465"/>
      <c r="AH6" s="465"/>
      <c r="AI6" s="465"/>
      <c r="AJ6" s="465"/>
      <c r="AK6" s="465"/>
      <c r="AL6" s="466"/>
    </row>
    <row r="7" spans="1:38">
      <c r="N7" s="70"/>
    </row>
    <row r="9" spans="1:38">
      <c r="A9" s="107" t="s">
        <v>299</v>
      </c>
    </row>
    <row r="10" spans="1:38" ht="15.75" customHeight="1">
      <c r="A10" s="502" t="s">
        <v>300</v>
      </c>
      <c r="B10" s="503"/>
      <c r="C10" s="503"/>
      <c r="D10" s="508" t="s">
        <v>301</v>
      </c>
      <c r="E10" s="509"/>
      <c r="F10" s="509"/>
      <c r="G10" s="510"/>
      <c r="H10" s="558"/>
      <c r="I10" s="559"/>
      <c r="J10" s="559"/>
      <c r="K10" s="559"/>
      <c r="L10" s="560"/>
      <c r="M10" s="110" t="s">
        <v>302</v>
      </c>
      <c r="N10" s="508" t="s">
        <v>303</v>
      </c>
      <c r="O10" s="509"/>
      <c r="P10" s="510"/>
      <c r="Q10" s="558"/>
      <c r="R10" s="559"/>
      <c r="S10" s="559"/>
      <c r="T10" s="560"/>
      <c r="U10" s="111" t="s">
        <v>302</v>
      </c>
    </row>
    <row r="11" spans="1:38" ht="15.75" customHeight="1">
      <c r="A11" s="504"/>
      <c r="B11" s="505"/>
      <c r="C11" s="505"/>
      <c r="D11" s="514" t="s">
        <v>304</v>
      </c>
      <c r="E11" s="515"/>
      <c r="F11" s="516" t="s">
        <v>305</v>
      </c>
      <c r="G11" s="517"/>
      <c r="H11" s="558"/>
      <c r="I11" s="559"/>
      <c r="J11" s="559"/>
      <c r="K11" s="559"/>
      <c r="L11" s="560"/>
      <c r="M11" s="110" t="s">
        <v>302</v>
      </c>
      <c r="N11" s="540" t="s">
        <v>306</v>
      </c>
      <c r="O11" s="554"/>
      <c r="P11" s="555"/>
      <c r="Q11" s="558"/>
      <c r="R11" s="559"/>
      <c r="S11" s="559"/>
      <c r="T11" s="560"/>
      <c r="U11" s="111" t="s">
        <v>302</v>
      </c>
      <c r="W11" s="112"/>
    </row>
    <row r="12" spans="1:38" ht="15.75" customHeight="1">
      <c r="A12" s="504"/>
      <c r="B12" s="505"/>
      <c r="C12" s="505"/>
      <c r="D12" s="515"/>
      <c r="E12" s="515"/>
      <c r="F12" s="516" t="s">
        <v>307</v>
      </c>
      <c r="G12" s="517"/>
      <c r="H12" s="558"/>
      <c r="I12" s="559"/>
      <c r="J12" s="559"/>
      <c r="K12" s="559"/>
      <c r="L12" s="560"/>
      <c r="M12" s="110" t="s">
        <v>302</v>
      </c>
      <c r="N12" s="508" t="s">
        <v>308</v>
      </c>
      <c r="O12" s="509"/>
      <c r="P12" s="510"/>
      <c r="Q12" s="558"/>
      <c r="R12" s="559"/>
      <c r="S12" s="559"/>
      <c r="T12" s="560"/>
      <c r="U12" s="111" t="s">
        <v>302</v>
      </c>
      <c r="W12" s="112"/>
    </row>
    <row r="13" spans="1:38" ht="15.75" customHeight="1">
      <c r="A13" s="506"/>
      <c r="B13" s="507"/>
      <c r="C13" s="507"/>
      <c r="D13" s="508" t="s">
        <v>309</v>
      </c>
      <c r="E13" s="509"/>
      <c r="F13" s="509"/>
      <c r="G13" s="510"/>
      <c r="H13" s="518">
        <f>H10+Q10-H11-H12-Q11</f>
        <v>0</v>
      </c>
      <c r="I13" s="519"/>
      <c r="J13" s="519"/>
      <c r="K13" s="519"/>
      <c r="L13" s="520"/>
      <c r="M13" s="113" t="s">
        <v>302</v>
      </c>
      <c r="P13" s="112"/>
      <c r="Q13" s="70" t="s">
        <v>310</v>
      </c>
      <c r="R13" s="112"/>
      <c r="S13" s="103"/>
      <c r="T13" s="103"/>
      <c r="U13" s="114"/>
      <c r="W13" s="112"/>
    </row>
    <row r="14" spans="1:38" ht="15.75" customHeight="1">
      <c r="A14" s="540" t="s">
        <v>311</v>
      </c>
      <c r="B14" s="541"/>
      <c r="C14" s="542"/>
      <c r="D14" s="469"/>
      <c r="E14" s="543"/>
      <c r="F14" s="543"/>
      <c r="G14" s="115" t="s">
        <v>312</v>
      </c>
      <c r="H14" s="116"/>
      <c r="I14" s="116"/>
      <c r="J14" s="116"/>
      <c r="K14" s="116"/>
      <c r="L14" s="116"/>
      <c r="M14" s="112"/>
      <c r="P14" s="117"/>
      <c r="Q14" s="117"/>
      <c r="R14" s="117"/>
      <c r="S14" s="103"/>
      <c r="T14" s="103"/>
      <c r="U14" s="114"/>
      <c r="W14" s="112"/>
    </row>
    <row r="15" spans="1:38" ht="37.15" customHeight="1">
      <c r="A15" s="526" t="s">
        <v>313</v>
      </c>
      <c r="B15" s="527"/>
      <c r="C15" s="527"/>
      <c r="D15" s="528" t="str">
        <f>IFERROR((H11/D14)*1000,"")</f>
        <v/>
      </c>
      <c r="E15" s="529"/>
      <c r="F15" s="530"/>
      <c r="G15" s="118" t="s">
        <v>314</v>
      </c>
    </row>
    <row r="16" spans="1:38" ht="13.5" customHeight="1">
      <c r="D16" s="119"/>
      <c r="E16" s="119"/>
    </row>
    <row r="17" spans="1:38" ht="13.5" customHeight="1">
      <c r="D17" s="119"/>
      <c r="E17" s="119"/>
    </row>
    <row r="18" spans="1:38" ht="13.5" customHeight="1">
      <c r="A18" s="107" t="s">
        <v>315</v>
      </c>
      <c r="D18" s="119"/>
      <c r="E18" s="119"/>
    </row>
    <row r="19" spans="1:38" ht="13.5" customHeight="1">
      <c r="A19" s="531" t="s">
        <v>316</v>
      </c>
      <c r="B19" s="532"/>
      <c r="C19" s="533"/>
      <c r="D19" s="523"/>
      <c r="E19" s="523"/>
      <c r="F19" s="523"/>
      <c r="G19" s="537" t="s">
        <v>317</v>
      </c>
    </row>
    <row r="20" spans="1:38" ht="13.5" customHeight="1">
      <c r="A20" s="534"/>
      <c r="B20" s="535"/>
      <c r="C20" s="536"/>
      <c r="D20" s="523"/>
      <c r="E20" s="523"/>
      <c r="F20" s="523"/>
      <c r="G20" s="537"/>
    </row>
    <row r="21" spans="1:38" ht="13.5" customHeight="1">
      <c r="A21" s="117"/>
      <c r="B21" s="117"/>
      <c r="C21" s="117"/>
      <c r="D21" s="120"/>
      <c r="E21" s="120"/>
      <c r="F21" s="120"/>
      <c r="G21" s="114"/>
    </row>
    <row r="22" spans="1:38" ht="23.25" customHeight="1">
      <c r="A22" s="516" t="s">
        <v>318</v>
      </c>
      <c r="B22" s="517"/>
      <c r="C22" s="516" t="s">
        <v>319</v>
      </c>
      <c r="D22" s="517"/>
      <c r="E22" s="517"/>
      <c r="F22" s="517"/>
      <c r="G22" s="538" t="s">
        <v>320</v>
      </c>
      <c r="H22" s="538"/>
      <c r="I22" s="539" t="s">
        <v>321</v>
      </c>
      <c r="J22" s="514"/>
      <c r="K22" s="502" t="s">
        <v>322</v>
      </c>
      <c r="L22" s="532"/>
      <c r="M22" s="532"/>
      <c r="N22" s="533"/>
      <c r="O22" s="502" t="s">
        <v>323</v>
      </c>
      <c r="P22" s="532"/>
      <c r="Q22" s="532"/>
      <c r="R22" s="533"/>
      <c r="S22" s="502" t="s">
        <v>324</v>
      </c>
      <c r="T22" s="503"/>
      <c r="U22" s="503"/>
      <c r="V22" s="545"/>
      <c r="W22" s="544" t="s">
        <v>325</v>
      </c>
      <c r="X22" s="516"/>
      <c r="Y22" s="516"/>
      <c r="Z22" s="516"/>
      <c r="AA22" s="547" t="s">
        <v>326</v>
      </c>
      <c r="AB22" s="514"/>
      <c r="AC22" s="514"/>
      <c r="AD22" s="514"/>
      <c r="AE22" s="544" t="s">
        <v>327</v>
      </c>
      <c r="AF22" s="516"/>
      <c r="AG22" s="516"/>
      <c r="AH22" s="516"/>
      <c r="AI22" s="544" t="s">
        <v>328</v>
      </c>
      <c r="AJ22" s="516"/>
      <c r="AK22" s="516"/>
      <c r="AL22" s="516"/>
    </row>
    <row r="23" spans="1:38" ht="23.25" customHeight="1">
      <c r="A23" s="517"/>
      <c r="B23" s="517"/>
      <c r="C23" s="122" t="s">
        <v>329</v>
      </c>
      <c r="D23" s="522" t="s">
        <v>330</v>
      </c>
      <c r="E23" s="517"/>
      <c r="F23" s="123" t="s">
        <v>331</v>
      </c>
      <c r="G23" s="538"/>
      <c r="H23" s="538"/>
      <c r="I23" s="514"/>
      <c r="J23" s="514"/>
      <c r="K23" s="534"/>
      <c r="L23" s="535"/>
      <c r="M23" s="535"/>
      <c r="N23" s="536"/>
      <c r="O23" s="534"/>
      <c r="P23" s="535"/>
      <c r="Q23" s="535"/>
      <c r="R23" s="536"/>
      <c r="S23" s="504"/>
      <c r="T23" s="505"/>
      <c r="U23" s="505"/>
      <c r="V23" s="546"/>
      <c r="W23" s="516"/>
      <c r="X23" s="516"/>
      <c r="Y23" s="516"/>
      <c r="Z23" s="516"/>
      <c r="AA23" s="514"/>
      <c r="AB23" s="514"/>
      <c r="AC23" s="514"/>
      <c r="AD23" s="514"/>
      <c r="AE23" s="516"/>
      <c r="AF23" s="516"/>
      <c r="AG23" s="516"/>
      <c r="AH23" s="516"/>
      <c r="AI23" s="516"/>
      <c r="AJ23" s="516"/>
      <c r="AK23" s="516"/>
      <c r="AL23" s="516"/>
    </row>
    <row r="24" spans="1:38" ht="13.5" customHeight="1">
      <c r="A24" s="523"/>
      <c r="B24" s="524"/>
      <c r="C24" s="155"/>
      <c r="D24" s="525"/>
      <c r="E24" s="524"/>
      <c r="F24" s="156"/>
      <c r="G24" s="157"/>
      <c r="H24" s="127" t="s">
        <v>332</v>
      </c>
      <c r="I24" s="157"/>
      <c r="J24" s="127" t="s">
        <v>333</v>
      </c>
      <c r="K24" s="473">
        <f>G24*I24*2</f>
        <v>0</v>
      </c>
      <c r="L24" s="474"/>
      <c r="M24" s="474"/>
      <c r="N24" s="128" t="s">
        <v>312</v>
      </c>
      <c r="O24" s="473">
        <f>K24*$D$19</f>
        <v>0</v>
      </c>
      <c r="P24" s="474"/>
      <c r="Q24" s="474"/>
      <c r="R24" s="128" t="s">
        <v>312</v>
      </c>
      <c r="S24" s="663" t="str">
        <f>IFERROR(ROUNDDOWN(($D$15*O24),-3)," ")</f>
        <v xml:space="preserve"> </v>
      </c>
      <c r="T24" s="664"/>
      <c r="U24" s="664"/>
      <c r="V24" s="129" t="s">
        <v>314</v>
      </c>
      <c r="W24" s="475"/>
      <c r="X24" s="476"/>
      <c r="Y24" s="476"/>
      <c r="Z24" s="129" t="s">
        <v>159</v>
      </c>
      <c r="AA24" s="475"/>
      <c r="AB24" s="476"/>
      <c r="AC24" s="476"/>
      <c r="AD24" s="129" t="s">
        <v>334</v>
      </c>
      <c r="AE24" s="556"/>
      <c r="AF24" s="557"/>
      <c r="AG24" s="557"/>
      <c r="AH24" s="29" t="s">
        <v>314</v>
      </c>
      <c r="AI24" s="467">
        <f t="shared" ref="AI24:AI63" si="0">IFERROR(ROUNDDOWN((W24*AA24),-3)," ")+AE24</f>
        <v>0</v>
      </c>
      <c r="AJ24" s="468"/>
      <c r="AK24" s="468"/>
      <c r="AL24" s="29" t="s">
        <v>314</v>
      </c>
    </row>
    <row r="25" spans="1:38" ht="13.5" customHeight="1">
      <c r="A25" s="469"/>
      <c r="B25" s="470"/>
      <c r="C25" s="155"/>
      <c r="D25" s="471"/>
      <c r="E25" s="472"/>
      <c r="F25" s="156"/>
      <c r="G25" s="158"/>
      <c r="H25" s="115" t="s">
        <v>332</v>
      </c>
      <c r="I25" s="158"/>
      <c r="J25" s="127" t="s">
        <v>333</v>
      </c>
      <c r="K25" s="473">
        <f t="shared" ref="K25:K63" si="1">G25*I25*2</f>
        <v>0</v>
      </c>
      <c r="L25" s="474"/>
      <c r="M25" s="474"/>
      <c r="N25" s="115" t="s">
        <v>312</v>
      </c>
      <c r="O25" s="473">
        <f t="shared" ref="O25:O63" si="2">K25*$D$19</f>
        <v>0</v>
      </c>
      <c r="P25" s="474"/>
      <c r="Q25" s="474"/>
      <c r="R25" s="115" t="s">
        <v>312</v>
      </c>
      <c r="S25" s="663" t="str">
        <f t="shared" ref="S25:S63" si="3">IFERROR(ROUNDDOWN(($D$15*O25),-3)," ")</f>
        <v xml:space="preserve"> </v>
      </c>
      <c r="T25" s="664"/>
      <c r="U25" s="664"/>
      <c r="V25" s="129" t="s">
        <v>314</v>
      </c>
      <c r="W25" s="475"/>
      <c r="X25" s="476"/>
      <c r="Y25" s="476"/>
      <c r="Z25" s="129" t="s">
        <v>314</v>
      </c>
      <c r="AA25" s="475"/>
      <c r="AB25" s="476"/>
      <c r="AC25" s="476"/>
      <c r="AD25" s="129" t="s">
        <v>334</v>
      </c>
      <c r="AE25" s="556"/>
      <c r="AF25" s="557"/>
      <c r="AG25" s="557"/>
      <c r="AH25" s="29" t="s">
        <v>314</v>
      </c>
      <c r="AI25" s="467">
        <f t="shared" si="0"/>
        <v>0</v>
      </c>
      <c r="AJ25" s="468"/>
      <c r="AK25" s="468"/>
      <c r="AL25" s="29" t="s">
        <v>314</v>
      </c>
    </row>
    <row r="26" spans="1:38" ht="13.5" customHeight="1">
      <c r="A26" s="469"/>
      <c r="B26" s="470"/>
      <c r="C26" s="155"/>
      <c r="D26" s="471"/>
      <c r="E26" s="472"/>
      <c r="F26" s="156"/>
      <c r="G26" s="158"/>
      <c r="H26" s="115" t="s">
        <v>332</v>
      </c>
      <c r="I26" s="158"/>
      <c r="J26" s="127" t="s">
        <v>333</v>
      </c>
      <c r="K26" s="473">
        <f t="shared" si="1"/>
        <v>0</v>
      </c>
      <c r="L26" s="474"/>
      <c r="M26" s="474"/>
      <c r="N26" s="115" t="s">
        <v>312</v>
      </c>
      <c r="O26" s="473">
        <f t="shared" si="2"/>
        <v>0</v>
      </c>
      <c r="P26" s="474"/>
      <c r="Q26" s="474"/>
      <c r="R26" s="115" t="s">
        <v>312</v>
      </c>
      <c r="S26" s="663" t="str">
        <f t="shared" si="3"/>
        <v xml:space="preserve"> </v>
      </c>
      <c r="T26" s="664"/>
      <c r="U26" s="664"/>
      <c r="V26" s="129" t="s">
        <v>314</v>
      </c>
      <c r="W26" s="475"/>
      <c r="X26" s="476"/>
      <c r="Y26" s="476"/>
      <c r="Z26" s="129" t="s">
        <v>314</v>
      </c>
      <c r="AA26" s="475"/>
      <c r="AB26" s="476"/>
      <c r="AC26" s="476"/>
      <c r="AD26" s="129" t="s">
        <v>334</v>
      </c>
      <c r="AE26" s="556"/>
      <c r="AF26" s="557"/>
      <c r="AG26" s="557"/>
      <c r="AH26" s="29" t="s">
        <v>314</v>
      </c>
      <c r="AI26" s="467">
        <f t="shared" si="0"/>
        <v>0</v>
      </c>
      <c r="AJ26" s="468"/>
      <c r="AK26" s="468"/>
      <c r="AL26" s="29" t="s">
        <v>314</v>
      </c>
    </row>
    <row r="27" spans="1:38" ht="13.5" customHeight="1">
      <c r="A27" s="469"/>
      <c r="B27" s="470"/>
      <c r="C27" s="155"/>
      <c r="D27" s="471"/>
      <c r="E27" s="472"/>
      <c r="F27" s="156"/>
      <c r="G27" s="158"/>
      <c r="H27" s="115" t="s">
        <v>332</v>
      </c>
      <c r="I27" s="158"/>
      <c r="J27" s="127" t="s">
        <v>333</v>
      </c>
      <c r="K27" s="473">
        <f t="shared" si="1"/>
        <v>0</v>
      </c>
      <c r="L27" s="474"/>
      <c r="M27" s="474"/>
      <c r="N27" s="115" t="s">
        <v>312</v>
      </c>
      <c r="O27" s="473">
        <f t="shared" si="2"/>
        <v>0</v>
      </c>
      <c r="P27" s="474"/>
      <c r="Q27" s="474"/>
      <c r="R27" s="115" t="s">
        <v>312</v>
      </c>
      <c r="S27" s="663" t="str">
        <f t="shared" si="3"/>
        <v xml:space="preserve"> </v>
      </c>
      <c r="T27" s="664"/>
      <c r="U27" s="664"/>
      <c r="V27" s="129" t="s">
        <v>314</v>
      </c>
      <c r="W27" s="475"/>
      <c r="X27" s="476"/>
      <c r="Y27" s="476"/>
      <c r="Z27" s="129" t="s">
        <v>314</v>
      </c>
      <c r="AA27" s="475"/>
      <c r="AB27" s="476"/>
      <c r="AC27" s="476"/>
      <c r="AD27" s="129" t="s">
        <v>334</v>
      </c>
      <c r="AE27" s="556"/>
      <c r="AF27" s="557"/>
      <c r="AG27" s="557"/>
      <c r="AH27" s="29" t="s">
        <v>314</v>
      </c>
      <c r="AI27" s="467">
        <f t="shared" si="0"/>
        <v>0</v>
      </c>
      <c r="AJ27" s="468"/>
      <c r="AK27" s="468"/>
      <c r="AL27" s="29" t="s">
        <v>314</v>
      </c>
    </row>
    <row r="28" spans="1:38" ht="13.5" customHeight="1">
      <c r="A28" s="469"/>
      <c r="B28" s="470"/>
      <c r="C28" s="155"/>
      <c r="D28" s="471"/>
      <c r="E28" s="472"/>
      <c r="F28" s="156"/>
      <c r="G28" s="158"/>
      <c r="H28" s="115" t="s">
        <v>332</v>
      </c>
      <c r="I28" s="158"/>
      <c r="J28" s="127" t="s">
        <v>333</v>
      </c>
      <c r="K28" s="473">
        <f t="shared" si="1"/>
        <v>0</v>
      </c>
      <c r="L28" s="474"/>
      <c r="M28" s="474"/>
      <c r="N28" s="115" t="s">
        <v>312</v>
      </c>
      <c r="O28" s="473">
        <f t="shared" si="2"/>
        <v>0</v>
      </c>
      <c r="P28" s="474"/>
      <c r="Q28" s="474"/>
      <c r="R28" s="115" t="s">
        <v>312</v>
      </c>
      <c r="S28" s="663" t="str">
        <f t="shared" si="3"/>
        <v xml:space="preserve"> </v>
      </c>
      <c r="T28" s="664"/>
      <c r="U28" s="664"/>
      <c r="V28" s="129" t="s">
        <v>314</v>
      </c>
      <c r="W28" s="475"/>
      <c r="X28" s="476"/>
      <c r="Y28" s="476"/>
      <c r="Z28" s="129" t="s">
        <v>314</v>
      </c>
      <c r="AA28" s="475"/>
      <c r="AB28" s="476"/>
      <c r="AC28" s="476"/>
      <c r="AD28" s="129" t="s">
        <v>334</v>
      </c>
      <c r="AE28" s="556"/>
      <c r="AF28" s="557"/>
      <c r="AG28" s="557"/>
      <c r="AH28" s="29" t="s">
        <v>314</v>
      </c>
      <c r="AI28" s="467">
        <f t="shared" si="0"/>
        <v>0</v>
      </c>
      <c r="AJ28" s="468"/>
      <c r="AK28" s="468"/>
      <c r="AL28" s="29" t="s">
        <v>314</v>
      </c>
    </row>
    <row r="29" spans="1:38" ht="13.5" customHeight="1">
      <c r="A29" s="469"/>
      <c r="B29" s="470"/>
      <c r="C29" s="155"/>
      <c r="D29" s="471"/>
      <c r="E29" s="472"/>
      <c r="F29" s="156"/>
      <c r="G29" s="158"/>
      <c r="H29" s="115" t="s">
        <v>332</v>
      </c>
      <c r="I29" s="158"/>
      <c r="J29" s="127" t="s">
        <v>333</v>
      </c>
      <c r="K29" s="473">
        <f t="shared" si="1"/>
        <v>0</v>
      </c>
      <c r="L29" s="474"/>
      <c r="M29" s="474"/>
      <c r="N29" s="115" t="s">
        <v>312</v>
      </c>
      <c r="O29" s="473">
        <f t="shared" si="2"/>
        <v>0</v>
      </c>
      <c r="P29" s="474"/>
      <c r="Q29" s="474"/>
      <c r="R29" s="115" t="s">
        <v>312</v>
      </c>
      <c r="S29" s="663" t="str">
        <f t="shared" si="3"/>
        <v xml:space="preserve"> </v>
      </c>
      <c r="T29" s="664"/>
      <c r="U29" s="664"/>
      <c r="V29" s="129" t="s">
        <v>314</v>
      </c>
      <c r="W29" s="475"/>
      <c r="X29" s="476"/>
      <c r="Y29" s="476"/>
      <c r="Z29" s="129" t="s">
        <v>314</v>
      </c>
      <c r="AA29" s="475"/>
      <c r="AB29" s="476"/>
      <c r="AC29" s="476"/>
      <c r="AD29" s="129" t="s">
        <v>334</v>
      </c>
      <c r="AE29" s="556"/>
      <c r="AF29" s="557"/>
      <c r="AG29" s="557"/>
      <c r="AH29" s="29" t="s">
        <v>314</v>
      </c>
      <c r="AI29" s="467">
        <f t="shared" si="0"/>
        <v>0</v>
      </c>
      <c r="AJ29" s="468"/>
      <c r="AK29" s="468"/>
      <c r="AL29" s="29" t="s">
        <v>314</v>
      </c>
    </row>
    <row r="30" spans="1:38" ht="13.5" customHeight="1">
      <c r="A30" s="469"/>
      <c r="B30" s="470"/>
      <c r="C30" s="155"/>
      <c r="D30" s="471"/>
      <c r="E30" s="472"/>
      <c r="F30" s="156"/>
      <c r="G30" s="158"/>
      <c r="H30" s="115" t="s">
        <v>332</v>
      </c>
      <c r="I30" s="158"/>
      <c r="J30" s="127" t="s">
        <v>333</v>
      </c>
      <c r="K30" s="473">
        <f t="shared" si="1"/>
        <v>0</v>
      </c>
      <c r="L30" s="474"/>
      <c r="M30" s="474"/>
      <c r="N30" s="115" t="s">
        <v>312</v>
      </c>
      <c r="O30" s="473">
        <f t="shared" si="2"/>
        <v>0</v>
      </c>
      <c r="P30" s="474"/>
      <c r="Q30" s="474"/>
      <c r="R30" s="115" t="s">
        <v>312</v>
      </c>
      <c r="S30" s="663" t="str">
        <f t="shared" si="3"/>
        <v xml:space="preserve"> </v>
      </c>
      <c r="T30" s="664"/>
      <c r="U30" s="664"/>
      <c r="V30" s="129" t="s">
        <v>314</v>
      </c>
      <c r="W30" s="475"/>
      <c r="X30" s="476"/>
      <c r="Y30" s="476"/>
      <c r="Z30" s="129" t="s">
        <v>314</v>
      </c>
      <c r="AA30" s="475"/>
      <c r="AB30" s="476"/>
      <c r="AC30" s="476"/>
      <c r="AD30" s="129" t="s">
        <v>334</v>
      </c>
      <c r="AE30" s="556"/>
      <c r="AF30" s="557"/>
      <c r="AG30" s="557"/>
      <c r="AH30" s="29" t="s">
        <v>314</v>
      </c>
      <c r="AI30" s="467">
        <f t="shared" si="0"/>
        <v>0</v>
      </c>
      <c r="AJ30" s="468"/>
      <c r="AK30" s="468"/>
      <c r="AL30" s="29" t="s">
        <v>314</v>
      </c>
    </row>
    <row r="31" spans="1:38" ht="13.5" customHeight="1">
      <c r="A31" s="469"/>
      <c r="B31" s="470"/>
      <c r="C31" s="155"/>
      <c r="D31" s="471"/>
      <c r="E31" s="472"/>
      <c r="F31" s="156"/>
      <c r="G31" s="158"/>
      <c r="H31" s="115" t="s">
        <v>332</v>
      </c>
      <c r="I31" s="158"/>
      <c r="J31" s="127" t="s">
        <v>333</v>
      </c>
      <c r="K31" s="473">
        <f t="shared" si="1"/>
        <v>0</v>
      </c>
      <c r="L31" s="474"/>
      <c r="M31" s="474"/>
      <c r="N31" s="115" t="s">
        <v>312</v>
      </c>
      <c r="O31" s="473">
        <f t="shared" si="2"/>
        <v>0</v>
      </c>
      <c r="P31" s="474"/>
      <c r="Q31" s="474"/>
      <c r="R31" s="115" t="s">
        <v>312</v>
      </c>
      <c r="S31" s="663" t="str">
        <f t="shared" si="3"/>
        <v xml:space="preserve"> </v>
      </c>
      <c r="T31" s="664"/>
      <c r="U31" s="664"/>
      <c r="V31" s="129" t="s">
        <v>314</v>
      </c>
      <c r="W31" s="475"/>
      <c r="X31" s="476"/>
      <c r="Y31" s="476"/>
      <c r="Z31" s="129" t="s">
        <v>314</v>
      </c>
      <c r="AA31" s="475"/>
      <c r="AB31" s="476"/>
      <c r="AC31" s="476"/>
      <c r="AD31" s="129" t="s">
        <v>334</v>
      </c>
      <c r="AE31" s="556"/>
      <c r="AF31" s="557"/>
      <c r="AG31" s="557"/>
      <c r="AH31" s="29" t="s">
        <v>314</v>
      </c>
      <c r="AI31" s="467">
        <f t="shared" si="0"/>
        <v>0</v>
      </c>
      <c r="AJ31" s="468"/>
      <c r="AK31" s="468"/>
      <c r="AL31" s="29" t="s">
        <v>314</v>
      </c>
    </row>
    <row r="32" spans="1:38" ht="13.5" customHeight="1">
      <c r="A32" s="469"/>
      <c r="B32" s="470"/>
      <c r="C32" s="155"/>
      <c r="D32" s="471"/>
      <c r="E32" s="472"/>
      <c r="F32" s="156"/>
      <c r="G32" s="158"/>
      <c r="H32" s="115" t="s">
        <v>332</v>
      </c>
      <c r="I32" s="158"/>
      <c r="J32" s="127" t="s">
        <v>333</v>
      </c>
      <c r="K32" s="473">
        <f t="shared" si="1"/>
        <v>0</v>
      </c>
      <c r="L32" s="474"/>
      <c r="M32" s="474"/>
      <c r="N32" s="115" t="s">
        <v>312</v>
      </c>
      <c r="O32" s="473">
        <f t="shared" si="2"/>
        <v>0</v>
      </c>
      <c r="P32" s="474"/>
      <c r="Q32" s="474"/>
      <c r="R32" s="115" t="s">
        <v>312</v>
      </c>
      <c r="S32" s="663" t="str">
        <f t="shared" si="3"/>
        <v xml:space="preserve"> </v>
      </c>
      <c r="T32" s="664"/>
      <c r="U32" s="664"/>
      <c r="V32" s="129" t="s">
        <v>314</v>
      </c>
      <c r="W32" s="475"/>
      <c r="X32" s="476"/>
      <c r="Y32" s="476"/>
      <c r="Z32" s="129" t="s">
        <v>314</v>
      </c>
      <c r="AA32" s="475"/>
      <c r="AB32" s="476"/>
      <c r="AC32" s="476"/>
      <c r="AD32" s="129" t="s">
        <v>334</v>
      </c>
      <c r="AE32" s="556"/>
      <c r="AF32" s="557"/>
      <c r="AG32" s="557"/>
      <c r="AH32" s="29" t="s">
        <v>314</v>
      </c>
      <c r="AI32" s="467">
        <f t="shared" si="0"/>
        <v>0</v>
      </c>
      <c r="AJ32" s="468"/>
      <c r="AK32" s="468"/>
      <c r="AL32" s="29" t="s">
        <v>314</v>
      </c>
    </row>
    <row r="33" spans="1:38" ht="13.5" customHeight="1">
      <c r="A33" s="469"/>
      <c r="B33" s="470"/>
      <c r="C33" s="155"/>
      <c r="D33" s="471"/>
      <c r="E33" s="472"/>
      <c r="F33" s="156"/>
      <c r="G33" s="158"/>
      <c r="H33" s="115" t="s">
        <v>332</v>
      </c>
      <c r="I33" s="158"/>
      <c r="J33" s="127" t="s">
        <v>333</v>
      </c>
      <c r="K33" s="473">
        <f t="shared" si="1"/>
        <v>0</v>
      </c>
      <c r="L33" s="474"/>
      <c r="M33" s="474"/>
      <c r="N33" s="115" t="s">
        <v>312</v>
      </c>
      <c r="O33" s="473">
        <f t="shared" si="2"/>
        <v>0</v>
      </c>
      <c r="P33" s="474"/>
      <c r="Q33" s="474"/>
      <c r="R33" s="115" t="s">
        <v>312</v>
      </c>
      <c r="S33" s="663" t="str">
        <f t="shared" si="3"/>
        <v xml:space="preserve"> </v>
      </c>
      <c r="T33" s="664"/>
      <c r="U33" s="664"/>
      <c r="V33" s="129" t="s">
        <v>314</v>
      </c>
      <c r="W33" s="475"/>
      <c r="X33" s="476"/>
      <c r="Y33" s="476"/>
      <c r="Z33" s="129" t="s">
        <v>314</v>
      </c>
      <c r="AA33" s="475"/>
      <c r="AB33" s="476"/>
      <c r="AC33" s="476"/>
      <c r="AD33" s="129" t="s">
        <v>334</v>
      </c>
      <c r="AE33" s="556"/>
      <c r="AF33" s="557"/>
      <c r="AG33" s="557"/>
      <c r="AH33" s="29" t="s">
        <v>314</v>
      </c>
      <c r="AI33" s="467">
        <f t="shared" si="0"/>
        <v>0</v>
      </c>
      <c r="AJ33" s="468"/>
      <c r="AK33" s="468"/>
      <c r="AL33" s="29" t="s">
        <v>314</v>
      </c>
    </row>
    <row r="34" spans="1:38" ht="13.5" customHeight="1">
      <c r="A34" s="469"/>
      <c r="B34" s="470"/>
      <c r="C34" s="155"/>
      <c r="D34" s="471"/>
      <c r="E34" s="472"/>
      <c r="F34" s="156"/>
      <c r="G34" s="158"/>
      <c r="H34" s="115" t="s">
        <v>332</v>
      </c>
      <c r="I34" s="158"/>
      <c r="J34" s="127" t="s">
        <v>333</v>
      </c>
      <c r="K34" s="473">
        <f t="shared" si="1"/>
        <v>0</v>
      </c>
      <c r="L34" s="474"/>
      <c r="M34" s="474"/>
      <c r="N34" s="115" t="s">
        <v>312</v>
      </c>
      <c r="O34" s="473">
        <f t="shared" si="2"/>
        <v>0</v>
      </c>
      <c r="P34" s="474"/>
      <c r="Q34" s="474"/>
      <c r="R34" s="115" t="s">
        <v>312</v>
      </c>
      <c r="S34" s="663" t="str">
        <f t="shared" si="3"/>
        <v xml:space="preserve"> </v>
      </c>
      <c r="T34" s="664"/>
      <c r="U34" s="664"/>
      <c r="V34" s="129" t="s">
        <v>314</v>
      </c>
      <c r="W34" s="475"/>
      <c r="X34" s="476"/>
      <c r="Y34" s="476"/>
      <c r="Z34" s="129" t="s">
        <v>314</v>
      </c>
      <c r="AA34" s="475"/>
      <c r="AB34" s="476"/>
      <c r="AC34" s="476"/>
      <c r="AD34" s="129" t="s">
        <v>334</v>
      </c>
      <c r="AE34" s="556"/>
      <c r="AF34" s="557"/>
      <c r="AG34" s="557"/>
      <c r="AH34" s="29" t="s">
        <v>314</v>
      </c>
      <c r="AI34" s="467">
        <f t="shared" si="0"/>
        <v>0</v>
      </c>
      <c r="AJ34" s="468"/>
      <c r="AK34" s="468"/>
      <c r="AL34" s="29" t="s">
        <v>314</v>
      </c>
    </row>
    <row r="35" spans="1:38" ht="13.5" customHeight="1">
      <c r="A35" s="469"/>
      <c r="B35" s="470"/>
      <c r="C35" s="155"/>
      <c r="D35" s="471"/>
      <c r="E35" s="472"/>
      <c r="F35" s="156"/>
      <c r="G35" s="158"/>
      <c r="H35" s="115" t="s">
        <v>332</v>
      </c>
      <c r="I35" s="158"/>
      <c r="J35" s="127" t="s">
        <v>333</v>
      </c>
      <c r="K35" s="473">
        <f t="shared" si="1"/>
        <v>0</v>
      </c>
      <c r="L35" s="474"/>
      <c r="M35" s="474"/>
      <c r="N35" s="115" t="s">
        <v>312</v>
      </c>
      <c r="O35" s="473">
        <f t="shared" si="2"/>
        <v>0</v>
      </c>
      <c r="P35" s="474"/>
      <c r="Q35" s="474"/>
      <c r="R35" s="115" t="s">
        <v>312</v>
      </c>
      <c r="S35" s="663" t="str">
        <f t="shared" si="3"/>
        <v xml:space="preserve"> </v>
      </c>
      <c r="T35" s="664"/>
      <c r="U35" s="664"/>
      <c r="V35" s="129" t="s">
        <v>314</v>
      </c>
      <c r="W35" s="475"/>
      <c r="X35" s="476"/>
      <c r="Y35" s="476"/>
      <c r="Z35" s="129" t="s">
        <v>314</v>
      </c>
      <c r="AA35" s="475"/>
      <c r="AB35" s="476"/>
      <c r="AC35" s="476"/>
      <c r="AD35" s="129" t="s">
        <v>334</v>
      </c>
      <c r="AE35" s="556"/>
      <c r="AF35" s="557"/>
      <c r="AG35" s="557"/>
      <c r="AH35" s="29" t="s">
        <v>314</v>
      </c>
      <c r="AI35" s="467">
        <f t="shared" si="0"/>
        <v>0</v>
      </c>
      <c r="AJ35" s="468"/>
      <c r="AK35" s="468"/>
      <c r="AL35" s="29" t="s">
        <v>314</v>
      </c>
    </row>
    <row r="36" spans="1:38" ht="13.5" customHeight="1">
      <c r="A36" s="469"/>
      <c r="B36" s="470"/>
      <c r="C36" s="155"/>
      <c r="D36" s="471"/>
      <c r="E36" s="472"/>
      <c r="F36" s="156"/>
      <c r="G36" s="158"/>
      <c r="H36" s="115" t="s">
        <v>332</v>
      </c>
      <c r="I36" s="158"/>
      <c r="J36" s="127" t="s">
        <v>333</v>
      </c>
      <c r="K36" s="473">
        <f t="shared" si="1"/>
        <v>0</v>
      </c>
      <c r="L36" s="474"/>
      <c r="M36" s="474"/>
      <c r="N36" s="115" t="s">
        <v>312</v>
      </c>
      <c r="O36" s="473">
        <f t="shared" si="2"/>
        <v>0</v>
      </c>
      <c r="P36" s="474"/>
      <c r="Q36" s="474"/>
      <c r="R36" s="115" t="s">
        <v>312</v>
      </c>
      <c r="S36" s="663" t="str">
        <f t="shared" si="3"/>
        <v xml:space="preserve"> </v>
      </c>
      <c r="T36" s="664"/>
      <c r="U36" s="664"/>
      <c r="V36" s="129" t="s">
        <v>314</v>
      </c>
      <c r="W36" s="475"/>
      <c r="X36" s="476"/>
      <c r="Y36" s="476"/>
      <c r="Z36" s="129" t="s">
        <v>314</v>
      </c>
      <c r="AA36" s="475"/>
      <c r="AB36" s="476"/>
      <c r="AC36" s="476"/>
      <c r="AD36" s="129" t="s">
        <v>334</v>
      </c>
      <c r="AE36" s="556"/>
      <c r="AF36" s="557"/>
      <c r="AG36" s="557"/>
      <c r="AH36" s="29" t="s">
        <v>314</v>
      </c>
      <c r="AI36" s="467">
        <f t="shared" si="0"/>
        <v>0</v>
      </c>
      <c r="AJ36" s="468"/>
      <c r="AK36" s="468"/>
      <c r="AL36" s="29" t="s">
        <v>314</v>
      </c>
    </row>
    <row r="37" spans="1:38" ht="13.5" customHeight="1">
      <c r="A37" s="469"/>
      <c r="B37" s="470"/>
      <c r="C37" s="155"/>
      <c r="D37" s="471"/>
      <c r="E37" s="472"/>
      <c r="F37" s="156"/>
      <c r="G37" s="158"/>
      <c r="H37" s="115" t="s">
        <v>332</v>
      </c>
      <c r="I37" s="158"/>
      <c r="J37" s="127" t="s">
        <v>333</v>
      </c>
      <c r="K37" s="473">
        <f t="shared" si="1"/>
        <v>0</v>
      </c>
      <c r="L37" s="474"/>
      <c r="M37" s="474"/>
      <c r="N37" s="115" t="s">
        <v>312</v>
      </c>
      <c r="O37" s="473">
        <f t="shared" si="2"/>
        <v>0</v>
      </c>
      <c r="P37" s="474"/>
      <c r="Q37" s="474"/>
      <c r="R37" s="115" t="s">
        <v>312</v>
      </c>
      <c r="S37" s="663" t="str">
        <f t="shared" si="3"/>
        <v xml:space="preserve"> </v>
      </c>
      <c r="T37" s="664"/>
      <c r="U37" s="664"/>
      <c r="V37" s="129" t="s">
        <v>314</v>
      </c>
      <c r="W37" s="475"/>
      <c r="X37" s="476"/>
      <c r="Y37" s="476"/>
      <c r="Z37" s="129" t="s">
        <v>314</v>
      </c>
      <c r="AA37" s="475"/>
      <c r="AB37" s="476"/>
      <c r="AC37" s="476"/>
      <c r="AD37" s="129" t="s">
        <v>334</v>
      </c>
      <c r="AE37" s="556"/>
      <c r="AF37" s="557"/>
      <c r="AG37" s="557"/>
      <c r="AH37" s="29" t="s">
        <v>314</v>
      </c>
      <c r="AI37" s="467">
        <f t="shared" si="0"/>
        <v>0</v>
      </c>
      <c r="AJ37" s="468"/>
      <c r="AK37" s="468"/>
      <c r="AL37" s="29" t="s">
        <v>314</v>
      </c>
    </row>
    <row r="38" spans="1:38" ht="13.5" customHeight="1">
      <c r="A38" s="469"/>
      <c r="B38" s="470"/>
      <c r="C38" s="155"/>
      <c r="D38" s="471"/>
      <c r="E38" s="472"/>
      <c r="F38" s="156"/>
      <c r="G38" s="158"/>
      <c r="H38" s="115" t="s">
        <v>332</v>
      </c>
      <c r="I38" s="158"/>
      <c r="J38" s="127" t="s">
        <v>333</v>
      </c>
      <c r="K38" s="473">
        <f t="shared" si="1"/>
        <v>0</v>
      </c>
      <c r="L38" s="474"/>
      <c r="M38" s="474"/>
      <c r="N38" s="115" t="s">
        <v>312</v>
      </c>
      <c r="O38" s="473">
        <f t="shared" si="2"/>
        <v>0</v>
      </c>
      <c r="P38" s="474"/>
      <c r="Q38" s="474"/>
      <c r="R38" s="115" t="s">
        <v>312</v>
      </c>
      <c r="S38" s="663" t="str">
        <f t="shared" si="3"/>
        <v xml:space="preserve"> </v>
      </c>
      <c r="T38" s="664"/>
      <c r="U38" s="664"/>
      <c r="V38" s="129" t="s">
        <v>314</v>
      </c>
      <c r="W38" s="475"/>
      <c r="X38" s="476"/>
      <c r="Y38" s="476"/>
      <c r="Z38" s="129" t="s">
        <v>314</v>
      </c>
      <c r="AA38" s="475"/>
      <c r="AB38" s="476"/>
      <c r="AC38" s="476"/>
      <c r="AD38" s="129" t="s">
        <v>334</v>
      </c>
      <c r="AE38" s="556"/>
      <c r="AF38" s="557"/>
      <c r="AG38" s="557"/>
      <c r="AH38" s="29" t="s">
        <v>314</v>
      </c>
      <c r="AI38" s="467">
        <f t="shared" si="0"/>
        <v>0</v>
      </c>
      <c r="AJ38" s="468"/>
      <c r="AK38" s="468"/>
      <c r="AL38" s="29" t="s">
        <v>314</v>
      </c>
    </row>
    <row r="39" spans="1:38" ht="13.5" customHeight="1">
      <c r="A39" s="469"/>
      <c r="B39" s="470"/>
      <c r="C39" s="155"/>
      <c r="D39" s="471"/>
      <c r="E39" s="472"/>
      <c r="F39" s="156"/>
      <c r="G39" s="158"/>
      <c r="H39" s="115" t="s">
        <v>332</v>
      </c>
      <c r="I39" s="158"/>
      <c r="J39" s="127" t="s">
        <v>333</v>
      </c>
      <c r="K39" s="473">
        <f t="shared" si="1"/>
        <v>0</v>
      </c>
      <c r="L39" s="474"/>
      <c r="M39" s="474"/>
      <c r="N39" s="115" t="s">
        <v>312</v>
      </c>
      <c r="O39" s="473">
        <f t="shared" si="2"/>
        <v>0</v>
      </c>
      <c r="P39" s="474"/>
      <c r="Q39" s="474"/>
      <c r="R39" s="115" t="s">
        <v>312</v>
      </c>
      <c r="S39" s="663" t="str">
        <f t="shared" si="3"/>
        <v xml:space="preserve"> </v>
      </c>
      <c r="T39" s="664"/>
      <c r="U39" s="664"/>
      <c r="V39" s="129" t="s">
        <v>314</v>
      </c>
      <c r="W39" s="475"/>
      <c r="X39" s="476"/>
      <c r="Y39" s="476"/>
      <c r="Z39" s="129" t="s">
        <v>314</v>
      </c>
      <c r="AA39" s="475"/>
      <c r="AB39" s="476"/>
      <c r="AC39" s="476"/>
      <c r="AD39" s="129" t="s">
        <v>334</v>
      </c>
      <c r="AE39" s="556"/>
      <c r="AF39" s="557"/>
      <c r="AG39" s="557"/>
      <c r="AH39" s="29" t="s">
        <v>314</v>
      </c>
      <c r="AI39" s="467">
        <f t="shared" si="0"/>
        <v>0</v>
      </c>
      <c r="AJ39" s="468"/>
      <c r="AK39" s="468"/>
      <c r="AL39" s="29" t="s">
        <v>314</v>
      </c>
    </row>
    <row r="40" spans="1:38" ht="13.5" customHeight="1">
      <c r="A40" s="469"/>
      <c r="B40" s="470"/>
      <c r="C40" s="155"/>
      <c r="D40" s="471"/>
      <c r="E40" s="472"/>
      <c r="F40" s="156"/>
      <c r="G40" s="158"/>
      <c r="H40" s="115" t="s">
        <v>332</v>
      </c>
      <c r="I40" s="158"/>
      <c r="J40" s="127" t="s">
        <v>333</v>
      </c>
      <c r="K40" s="473">
        <f t="shared" si="1"/>
        <v>0</v>
      </c>
      <c r="L40" s="474"/>
      <c r="M40" s="474"/>
      <c r="N40" s="115" t="s">
        <v>312</v>
      </c>
      <c r="O40" s="473">
        <f t="shared" si="2"/>
        <v>0</v>
      </c>
      <c r="P40" s="474"/>
      <c r="Q40" s="474"/>
      <c r="R40" s="115" t="s">
        <v>312</v>
      </c>
      <c r="S40" s="663" t="str">
        <f t="shared" si="3"/>
        <v xml:space="preserve"> </v>
      </c>
      <c r="T40" s="664"/>
      <c r="U40" s="664"/>
      <c r="V40" s="129" t="s">
        <v>314</v>
      </c>
      <c r="W40" s="475"/>
      <c r="X40" s="476"/>
      <c r="Y40" s="476"/>
      <c r="Z40" s="129" t="s">
        <v>314</v>
      </c>
      <c r="AA40" s="475"/>
      <c r="AB40" s="476"/>
      <c r="AC40" s="476"/>
      <c r="AD40" s="129" t="s">
        <v>334</v>
      </c>
      <c r="AE40" s="556"/>
      <c r="AF40" s="557"/>
      <c r="AG40" s="557"/>
      <c r="AH40" s="29" t="s">
        <v>314</v>
      </c>
      <c r="AI40" s="467">
        <f t="shared" si="0"/>
        <v>0</v>
      </c>
      <c r="AJ40" s="468"/>
      <c r="AK40" s="468"/>
      <c r="AL40" s="29" t="s">
        <v>314</v>
      </c>
    </row>
    <row r="41" spans="1:38" ht="13.5" customHeight="1">
      <c r="A41" s="469"/>
      <c r="B41" s="470"/>
      <c r="C41" s="155"/>
      <c r="D41" s="471"/>
      <c r="E41" s="472"/>
      <c r="F41" s="156"/>
      <c r="G41" s="158"/>
      <c r="H41" s="115" t="s">
        <v>332</v>
      </c>
      <c r="I41" s="158"/>
      <c r="J41" s="127" t="s">
        <v>333</v>
      </c>
      <c r="K41" s="473">
        <f t="shared" si="1"/>
        <v>0</v>
      </c>
      <c r="L41" s="474"/>
      <c r="M41" s="474"/>
      <c r="N41" s="115" t="s">
        <v>312</v>
      </c>
      <c r="O41" s="473">
        <f t="shared" si="2"/>
        <v>0</v>
      </c>
      <c r="P41" s="474"/>
      <c r="Q41" s="474"/>
      <c r="R41" s="115" t="s">
        <v>312</v>
      </c>
      <c r="S41" s="663" t="str">
        <f t="shared" si="3"/>
        <v xml:space="preserve"> </v>
      </c>
      <c r="T41" s="664"/>
      <c r="U41" s="664"/>
      <c r="V41" s="129" t="s">
        <v>314</v>
      </c>
      <c r="W41" s="475"/>
      <c r="X41" s="476"/>
      <c r="Y41" s="476"/>
      <c r="Z41" s="129" t="s">
        <v>314</v>
      </c>
      <c r="AA41" s="475"/>
      <c r="AB41" s="476"/>
      <c r="AC41" s="476"/>
      <c r="AD41" s="129" t="s">
        <v>334</v>
      </c>
      <c r="AE41" s="556"/>
      <c r="AF41" s="557"/>
      <c r="AG41" s="557"/>
      <c r="AH41" s="29" t="s">
        <v>314</v>
      </c>
      <c r="AI41" s="467">
        <f t="shared" si="0"/>
        <v>0</v>
      </c>
      <c r="AJ41" s="468"/>
      <c r="AK41" s="468"/>
      <c r="AL41" s="29" t="s">
        <v>314</v>
      </c>
    </row>
    <row r="42" spans="1:38" ht="13.5" customHeight="1">
      <c r="A42" s="469"/>
      <c r="B42" s="470"/>
      <c r="C42" s="155"/>
      <c r="D42" s="471"/>
      <c r="E42" s="472"/>
      <c r="F42" s="156"/>
      <c r="G42" s="158"/>
      <c r="H42" s="115" t="s">
        <v>332</v>
      </c>
      <c r="I42" s="158"/>
      <c r="J42" s="127" t="s">
        <v>333</v>
      </c>
      <c r="K42" s="473">
        <f t="shared" si="1"/>
        <v>0</v>
      </c>
      <c r="L42" s="474"/>
      <c r="M42" s="474"/>
      <c r="N42" s="115" t="s">
        <v>312</v>
      </c>
      <c r="O42" s="473">
        <f t="shared" si="2"/>
        <v>0</v>
      </c>
      <c r="P42" s="474"/>
      <c r="Q42" s="474"/>
      <c r="R42" s="115" t="s">
        <v>312</v>
      </c>
      <c r="S42" s="663" t="str">
        <f t="shared" si="3"/>
        <v xml:space="preserve"> </v>
      </c>
      <c r="T42" s="664"/>
      <c r="U42" s="664"/>
      <c r="V42" s="129" t="s">
        <v>314</v>
      </c>
      <c r="W42" s="475"/>
      <c r="X42" s="476"/>
      <c r="Y42" s="476"/>
      <c r="Z42" s="129" t="s">
        <v>314</v>
      </c>
      <c r="AA42" s="475"/>
      <c r="AB42" s="476"/>
      <c r="AC42" s="476"/>
      <c r="AD42" s="129" t="s">
        <v>334</v>
      </c>
      <c r="AE42" s="556"/>
      <c r="AF42" s="557"/>
      <c r="AG42" s="557"/>
      <c r="AH42" s="29" t="s">
        <v>314</v>
      </c>
      <c r="AI42" s="467">
        <f t="shared" si="0"/>
        <v>0</v>
      </c>
      <c r="AJ42" s="468"/>
      <c r="AK42" s="468"/>
      <c r="AL42" s="29" t="s">
        <v>314</v>
      </c>
    </row>
    <row r="43" spans="1:38" ht="13.5" customHeight="1">
      <c r="A43" s="469"/>
      <c r="B43" s="470"/>
      <c r="C43" s="155"/>
      <c r="D43" s="471"/>
      <c r="E43" s="472"/>
      <c r="F43" s="156"/>
      <c r="G43" s="158"/>
      <c r="H43" s="115" t="s">
        <v>332</v>
      </c>
      <c r="I43" s="158"/>
      <c r="J43" s="127" t="s">
        <v>333</v>
      </c>
      <c r="K43" s="473">
        <f t="shared" si="1"/>
        <v>0</v>
      </c>
      <c r="L43" s="474"/>
      <c r="M43" s="474"/>
      <c r="N43" s="115" t="s">
        <v>312</v>
      </c>
      <c r="O43" s="473">
        <f t="shared" si="2"/>
        <v>0</v>
      </c>
      <c r="P43" s="474"/>
      <c r="Q43" s="474"/>
      <c r="R43" s="115" t="s">
        <v>312</v>
      </c>
      <c r="S43" s="663" t="str">
        <f t="shared" si="3"/>
        <v xml:space="preserve"> </v>
      </c>
      <c r="T43" s="664"/>
      <c r="U43" s="664"/>
      <c r="V43" s="129" t="s">
        <v>314</v>
      </c>
      <c r="W43" s="475"/>
      <c r="X43" s="476"/>
      <c r="Y43" s="476"/>
      <c r="Z43" s="129" t="s">
        <v>314</v>
      </c>
      <c r="AA43" s="475"/>
      <c r="AB43" s="476"/>
      <c r="AC43" s="476"/>
      <c r="AD43" s="129" t="s">
        <v>334</v>
      </c>
      <c r="AE43" s="556"/>
      <c r="AF43" s="557"/>
      <c r="AG43" s="557"/>
      <c r="AH43" s="29" t="s">
        <v>314</v>
      </c>
      <c r="AI43" s="467">
        <f t="shared" si="0"/>
        <v>0</v>
      </c>
      <c r="AJ43" s="468"/>
      <c r="AK43" s="468"/>
      <c r="AL43" s="29" t="s">
        <v>314</v>
      </c>
    </row>
    <row r="44" spans="1:38" ht="13.5" customHeight="1">
      <c r="A44" s="469"/>
      <c r="B44" s="470"/>
      <c r="C44" s="155"/>
      <c r="D44" s="471"/>
      <c r="E44" s="472"/>
      <c r="F44" s="156"/>
      <c r="G44" s="158"/>
      <c r="H44" s="115" t="s">
        <v>332</v>
      </c>
      <c r="I44" s="158"/>
      <c r="J44" s="127" t="s">
        <v>333</v>
      </c>
      <c r="K44" s="473">
        <f t="shared" si="1"/>
        <v>0</v>
      </c>
      <c r="L44" s="474"/>
      <c r="M44" s="474"/>
      <c r="N44" s="115" t="s">
        <v>312</v>
      </c>
      <c r="O44" s="473">
        <f t="shared" si="2"/>
        <v>0</v>
      </c>
      <c r="P44" s="474"/>
      <c r="Q44" s="474"/>
      <c r="R44" s="115" t="s">
        <v>312</v>
      </c>
      <c r="S44" s="663" t="str">
        <f t="shared" si="3"/>
        <v xml:space="preserve"> </v>
      </c>
      <c r="T44" s="664"/>
      <c r="U44" s="664"/>
      <c r="V44" s="129" t="s">
        <v>314</v>
      </c>
      <c r="W44" s="475"/>
      <c r="X44" s="476"/>
      <c r="Y44" s="476"/>
      <c r="Z44" s="129" t="s">
        <v>314</v>
      </c>
      <c r="AA44" s="475"/>
      <c r="AB44" s="476"/>
      <c r="AC44" s="476"/>
      <c r="AD44" s="129" t="s">
        <v>334</v>
      </c>
      <c r="AE44" s="556"/>
      <c r="AF44" s="557"/>
      <c r="AG44" s="557"/>
      <c r="AH44" s="29" t="s">
        <v>314</v>
      </c>
      <c r="AI44" s="467">
        <f t="shared" si="0"/>
        <v>0</v>
      </c>
      <c r="AJ44" s="468"/>
      <c r="AK44" s="468"/>
      <c r="AL44" s="29" t="s">
        <v>314</v>
      </c>
    </row>
    <row r="45" spans="1:38" ht="13.5" customHeight="1">
      <c r="A45" s="469"/>
      <c r="B45" s="470"/>
      <c r="C45" s="155"/>
      <c r="D45" s="471"/>
      <c r="E45" s="472"/>
      <c r="F45" s="156"/>
      <c r="G45" s="158"/>
      <c r="H45" s="115" t="s">
        <v>332</v>
      </c>
      <c r="I45" s="158"/>
      <c r="J45" s="127" t="s">
        <v>333</v>
      </c>
      <c r="K45" s="473">
        <f t="shared" si="1"/>
        <v>0</v>
      </c>
      <c r="L45" s="474"/>
      <c r="M45" s="474"/>
      <c r="N45" s="115" t="s">
        <v>312</v>
      </c>
      <c r="O45" s="473">
        <f t="shared" si="2"/>
        <v>0</v>
      </c>
      <c r="P45" s="474"/>
      <c r="Q45" s="474"/>
      <c r="R45" s="115" t="s">
        <v>312</v>
      </c>
      <c r="S45" s="663" t="str">
        <f t="shared" si="3"/>
        <v xml:space="preserve"> </v>
      </c>
      <c r="T45" s="664"/>
      <c r="U45" s="664"/>
      <c r="V45" s="129" t="s">
        <v>314</v>
      </c>
      <c r="W45" s="475"/>
      <c r="X45" s="476"/>
      <c r="Y45" s="476"/>
      <c r="Z45" s="129" t="s">
        <v>314</v>
      </c>
      <c r="AA45" s="475"/>
      <c r="AB45" s="476"/>
      <c r="AC45" s="476"/>
      <c r="AD45" s="129" t="s">
        <v>334</v>
      </c>
      <c r="AE45" s="556"/>
      <c r="AF45" s="557"/>
      <c r="AG45" s="557"/>
      <c r="AH45" s="29" t="s">
        <v>314</v>
      </c>
      <c r="AI45" s="467">
        <f t="shared" si="0"/>
        <v>0</v>
      </c>
      <c r="AJ45" s="468"/>
      <c r="AK45" s="468"/>
      <c r="AL45" s="29" t="s">
        <v>314</v>
      </c>
    </row>
    <row r="46" spans="1:38" ht="13.5" customHeight="1">
      <c r="A46" s="469"/>
      <c r="B46" s="470"/>
      <c r="C46" s="155"/>
      <c r="D46" s="471"/>
      <c r="E46" s="472"/>
      <c r="F46" s="156"/>
      <c r="G46" s="158"/>
      <c r="H46" s="115" t="s">
        <v>332</v>
      </c>
      <c r="I46" s="158"/>
      <c r="J46" s="127" t="s">
        <v>333</v>
      </c>
      <c r="K46" s="473">
        <f t="shared" si="1"/>
        <v>0</v>
      </c>
      <c r="L46" s="474"/>
      <c r="M46" s="474"/>
      <c r="N46" s="115" t="s">
        <v>312</v>
      </c>
      <c r="O46" s="473">
        <f t="shared" si="2"/>
        <v>0</v>
      </c>
      <c r="P46" s="474"/>
      <c r="Q46" s="474"/>
      <c r="R46" s="115" t="s">
        <v>312</v>
      </c>
      <c r="S46" s="663" t="str">
        <f t="shared" si="3"/>
        <v xml:space="preserve"> </v>
      </c>
      <c r="T46" s="664"/>
      <c r="U46" s="664"/>
      <c r="V46" s="129" t="s">
        <v>314</v>
      </c>
      <c r="W46" s="475"/>
      <c r="X46" s="476"/>
      <c r="Y46" s="476"/>
      <c r="Z46" s="129" t="s">
        <v>314</v>
      </c>
      <c r="AA46" s="475"/>
      <c r="AB46" s="476"/>
      <c r="AC46" s="476"/>
      <c r="AD46" s="129" t="s">
        <v>334</v>
      </c>
      <c r="AE46" s="556"/>
      <c r="AF46" s="557"/>
      <c r="AG46" s="557"/>
      <c r="AH46" s="29" t="s">
        <v>314</v>
      </c>
      <c r="AI46" s="467">
        <f t="shared" si="0"/>
        <v>0</v>
      </c>
      <c r="AJ46" s="468"/>
      <c r="AK46" s="468"/>
      <c r="AL46" s="29" t="s">
        <v>314</v>
      </c>
    </row>
    <row r="47" spans="1:38" ht="13.5" customHeight="1">
      <c r="A47" s="469"/>
      <c r="B47" s="470"/>
      <c r="C47" s="155"/>
      <c r="D47" s="471"/>
      <c r="E47" s="472"/>
      <c r="F47" s="156"/>
      <c r="G47" s="158"/>
      <c r="H47" s="115" t="s">
        <v>332</v>
      </c>
      <c r="I47" s="158"/>
      <c r="J47" s="127" t="s">
        <v>333</v>
      </c>
      <c r="K47" s="473">
        <f t="shared" si="1"/>
        <v>0</v>
      </c>
      <c r="L47" s="474"/>
      <c r="M47" s="474"/>
      <c r="N47" s="115" t="s">
        <v>312</v>
      </c>
      <c r="O47" s="473">
        <f t="shared" si="2"/>
        <v>0</v>
      </c>
      <c r="P47" s="474"/>
      <c r="Q47" s="474"/>
      <c r="R47" s="115" t="s">
        <v>312</v>
      </c>
      <c r="S47" s="663" t="str">
        <f t="shared" si="3"/>
        <v xml:space="preserve"> </v>
      </c>
      <c r="T47" s="664"/>
      <c r="U47" s="664"/>
      <c r="V47" s="129" t="s">
        <v>314</v>
      </c>
      <c r="W47" s="475"/>
      <c r="X47" s="476"/>
      <c r="Y47" s="476"/>
      <c r="Z47" s="129" t="s">
        <v>314</v>
      </c>
      <c r="AA47" s="475"/>
      <c r="AB47" s="476"/>
      <c r="AC47" s="476"/>
      <c r="AD47" s="129" t="s">
        <v>334</v>
      </c>
      <c r="AE47" s="556"/>
      <c r="AF47" s="557"/>
      <c r="AG47" s="557"/>
      <c r="AH47" s="29" t="s">
        <v>314</v>
      </c>
      <c r="AI47" s="467">
        <f t="shared" si="0"/>
        <v>0</v>
      </c>
      <c r="AJ47" s="468"/>
      <c r="AK47" s="468"/>
      <c r="AL47" s="29" t="s">
        <v>314</v>
      </c>
    </row>
    <row r="48" spans="1:38" ht="13.5" customHeight="1">
      <c r="A48" s="469"/>
      <c r="B48" s="470"/>
      <c r="C48" s="155"/>
      <c r="D48" s="471"/>
      <c r="E48" s="472"/>
      <c r="F48" s="156"/>
      <c r="G48" s="158"/>
      <c r="H48" s="115" t="s">
        <v>332</v>
      </c>
      <c r="I48" s="158"/>
      <c r="J48" s="127" t="s">
        <v>333</v>
      </c>
      <c r="K48" s="473">
        <f t="shared" si="1"/>
        <v>0</v>
      </c>
      <c r="L48" s="474"/>
      <c r="M48" s="474"/>
      <c r="N48" s="115" t="s">
        <v>312</v>
      </c>
      <c r="O48" s="473">
        <f t="shared" si="2"/>
        <v>0</v>
      </c>
      <c r="P48" s="474"/>
      <c r="Q48" s="474"/>
      <c r="R48" s="115" t="s">
        <v>312</v>
      </c>
      <c r="S48" s="663" t="str">
        <f t="shared" si="3"/>
        <v xml:space="preserve"> </v>
      </c>
      <c r="T48" s="664"/>
      <c r="U48" s="664"/>
      <c r="V48" s="129" t="s">
        <v>314</v>
      </c>
      <c r="W48" s="475"/>
      <c r="X48" s="476"/>
      <c r="Y48" s="476"/>
      <c r="Z48" s="129" t="s">
        <v>314</v>
      </c>
      <c r="AA48" s="475"/>
      <c r="AB48" s="476"/>
      <c r="AC48" s="476"/>
      <c r="AD48" s="129" t="s">
        <v>334</v>
      </c>
      <c r="AE48" s="556"/>
      <c r="AF48" s="557"/>
      <c r="AG48" s="557"/>
      <c r="AH48" s="29" t="s">
        <v>314</v>
      </c>
      <c r="AI48" s="467">
        <f t="shared" si="0"/>
        <v>0</v>
      </c>
      <c r="AJ48" s="468"/>
      <c r="AK48" s="468"/>
      <c r="AL48" s="29" t="s">
        <v>314</v>
      </c>
    </row>
    <row r="49" spans="1:38" ht="13.5" customHeight="1">
      <c r="A49" s="469"/>
      <c r="B49" s="470"/>
      <c r="C49" s="155"/>
      <c r="D49" s="471"/>
      <c r="E49" s="472"/>
      <c r="F49" s="156"/>
      <c r="G49" s="158"/>
      <c r="H49" s="115" t="s">
        <v>332</v>
      </c>
      <c r="I49" s="158"/>
      <c r="J49" s="127" t="s">
        <v>333</v>
      </c>
      <c r="K49" s="473">
        <f t="shared" si="1"/>
        <v>0</v>
      </c>
      <c r="L49" s="474"/>
      <c r="M49" s="474"/>
      <c r="N49" s="115" t="s">
        <v>312</v>
      </c>
      <c r="O49" s="473">
        <f t="shared" si="2"/>
        <v>0</v>
      </c>
      <c r="P49" s="474"/>
      <c r="Q49" s="474"/>
      <c r="R49" s="115" t="s">
        <v>312</v>
      </c>
      <c r="S49" s="663" t="str">
        <f t="shared" si="3"/>
        <v xml:space="preserve"> </v>
      </c>
      <c r="T49" s="664"/>
      <c r="U49" s="664"/>
      <c r="V49" s="129" t="s">
        <v>314</v>
      </c>
      <c r="W49" s="475"/>
      <c r="X49" s="476"/>
      <c r="Y49" s="476"/>
      <c r="Z49" s="129" t="s">
        <v>314</v>
      </c>
      <c r="AA49" s="475"/>
      <c r="AB49" s="476"/>
      <c r="AC49" s="476"/>
      <c r="AD49" s="129" t="s">
        <v>334</v>
      </c>
      <c r="AE49" s="556"/>
      <c r="AF49" s="557"/>
      <c r="AG49" s="557"/>
      <c r="AH49" s="29" t="s">
        <v>314</v>
      </c>
      <c r="AI49" s="467">
        <f t="shared" si="0"/>
        <v>0</v>
      </c>
      <c r="AJ49" s="468"/>
      <c r="AK49" s="468"/>
      <c r="AL49" s="29" t="s">
        <v>314</v>
      </c>
    </row>
    <row r="50" spans="1:38" ht="13.5" customHeight="1">
      <c r="A50" s="469"/>
      <c r="B50" s="470"/>
      <c r="C50" s="155"/>
      <c r="D50" s="471"/>
      <c r="E50" s="472"/>
      <c r="F50" s="156"/>
      <c r="G50" s="158"/>
      <c r="H50" s="115" t="s">
        <v>332</v>
      </c>
      <c r="I50" s="158"/>
      <c r="J50" s="127" t="s">
        <v>333</v>
      </c>
      <c r="K50" s="473">
        <f t="shared" si="1"/>
        <v>0</v>
      </c>
      <c r="L50" s="474"/>
      <c r="M50" s="474"/>
      <c r="N50" s="115" t="s">
        <v>312</v>
      </c>
      <c r="O50" s="473">
        <f t="shared" si="2"/>
        <v>0</v>
      </c>
      <c r="P50" s="474"/>
      <c r="Q50" s="474"/>
      <c r="R50" s="115" t="s">
        <v>312</v>
      </c>
      <c r="S50" s="663" t="str">
        <f t="shared" si="3"/>
        <v xml:space="preserve"> </v>
      </c>
      <c r="T50" s="664"/>
      <c r="U50" s="664"/>
      <c r="V50" s="129" t="s">
        <v>314</v>
      </c>
      <c r="W50" s="475"/>
      <c r="X50" s="476"/>
      <c r="Y50" s="476"/>
      <c r="Z50" s="129" t="s">
        <v>314</v>
      </c>
      <c r="AA50" s="475"/>
      <c r="AB50" s="476"/>
      <c r="AC50" s="476"/>
      <c r="AD50" s="129" t="s">
        <v>334</v>
      </c>
      <c r="AE50" s="556"/>
      <c r="AF50" s="557"/>
      <c r="AG50" s="557"/>
      <c r="AH50" s="29" t="s">
        <v>314</v>
      </c>
      <c r="AI50" s="467">
        <f t="shared" si="0"/>
        <v>0</v>
      </c>
      <c r="AJ50" s="468"/>
      <c r="AK50" s="468"/>
      <c r="AL50" s="29" t="s">
        <v>314</v>
      </c>
    </row>
    <row r="51" spans="1:38" ht="13.5" customHeight="1">
      <c r="A51" s="469"/>
      <c r="B51" s="470"/>
      <c r="C51" s="155"/>
      <c r="D51" s="471"/>
      <c r="E51" s="472"/>
      <c r="F51" s="156"/>
      <c r="G51" s="158"/>
      <c r="H51" s="115" t="s">
        <v>332</v>
      </c>
      <c r="I51" s="158"/>
      <c r="J51" s="127" t="s">
        <v>333</v>
      </c>
      <c r="K51" s="473">
        <f t="shared" si="1"/>
        <v>0</v>
      </c>
      <c r="L51" s="474"/>
      <c r="M51" s="474"/>
      <c r="N51" s="115" t="s">
        <v>312</v>
      </c>
      <c r="O51" s="473">
        <f t="shared" si="2"/>
        <v>0</v>
      </c>
      <c r="P51" s="474"/>
      <c r="Q51" s="474"/>
      <c r="R51" s="115" t="s">
        <v>312</v>
      </c>
      <c r="S51" s="663" t="str">
        <f t="shared" si="3"/>
        <v xml:space="preserve"> </v>
      </c>
      <c r="T51" s="664"/>
      <c r="U51" s="664"/>
      <c r="V51" s="129" t="s">
        <v>314</v>
      </c>
      <c r="W51" s="475"/>
      <c r="X51" s="476"/>
      <c r="Y51" s="476"/>
      <c r="Z51" s="129" t="s">
        <v>314</v>
      </c>
      <c r="AA51" s="475"/>
      <c r="AB51" s="476"/>
      <c r="AC51" s="476"/>
      <c r="AD51" s="129" t="s">
        <v>334</v>
      </c>
      <c r="AE51" s="556"/>
      <c r="AF51" s="557"/>
      <c r="AG51" s="557"/>
      <c r="AH51" s="29" t="s">
        <v>314</v>
      </c>
      <c r="AI51" s="467">
        <f t="shared" si="0"/>
        <v>0</v>
      </c>
      <c r="AJ51" s="468"/>
      <c r="AK51" s="468"/>
      <c r="AL51" s="29" t="s">
        <v>314</v>
      </c>
    </row>
    <row r="52" spans="1:38" ht="13.5" customHeight="1">
      <c r="A52" s="469"/>
      <c r="B52" s="470"/>
      <c r="C52" s="155"/>
      <c r="D52" s="471"/>
      <c r="E52" s="472"/>
      <c r="F52" s="156"/>
      <c r="G52" s="158"/>
      <c r="H52" s="115" t="s">
        <v>332</v>
      </c>
      <c r="I52" s="158"/>
      <c r="J52" s="127" t="s">
        <v>333</v>
      </c>
      <c r="K52" s="473">
        <f t="shared" si="1"/>
        <v>0</v>
      </c>
      <c r="L52" s="474"/>
      <c r="M52" s="474"/>
      <c r="N52" s="115" t="s">
        <v>312</v>
      </c>
      <c r="O52" s="473">
        <f t="shared" si="2"/>
        <v>0</v>
      </c>
      <c r="P52" s="474"/>
      <c r="Q52" s="474"/>
      <c r="R52" s="115" t="s">
        <v>312</v>
      </c>
      <c r="S52" s="663" t="str">
        <f t="shared" si="3"/>
        <v xml:space="preserve"> </v>
      </c>
      <c r="T52" s="664"/>
      <c r="U52" s="664"/>
      <c r="V52" s="129" t="s">
        <v>314</v>
      </c>
      <c r="W52" s="475"/>
      <c r="X52" s="476"/>
      <c r="Y52" s="476"/>
      <c r="Z52" s="129" t="s">
        <v>314</v>
      </c>
      <c r="AA52" s="475"/>
      <c r="AB52" s="476"/>
      <c r="AC52" s="476"/>
      <c r="AD52" s="129" t="s">
        <v>334</v>
      </c>
      <c r="AE52" s="556"/>
      <c r="AF52" s="557"/>
      <c r="AG52" s="557"/>
      <c r="AH52" s="29" t="s">
        <v>314</v>
      </c>
      <c r="AI52" s="467">
        <f t="shared" si="0"/>
        <v>0</v>
      </c>
      <c r="AJ52" s="468"/>
      <c r="AK52" s="468"/>
      <c r="AL52" s="29" t="s">
        <v>314</v>
      </c>
    </row>
    <row r="53" spans="1:38" ht="13.5" customHeight="1">
      <c r="A53" s="469"/>
      <c r="B53" s="470"/>
      <c r="C53" s="155"/>
      <c r="D53" s="471"/>
      <c r="E53" s="472"/>
      <c r="F53" s="156"/>
      <c r="G53" s="158"/>
      <c r="H53" s="115" t="s">
        <v>332</v>
      </c>
      <c r="I53" s="158"/>
      <c r="J53" s="127" t="s">
        <v>333</v>
      </c>
      <c r="K53" s="473">
        <f t="shared" si="1"/>
        <v>0</v>
      </c>
      <c r="L53" s="474"/>
      <c r="M53" s="474"/>
      <c r="N53" s="115" t="s">
        <v>312</v>
      </c>
      <c r="O53" s="473">
        <f t="shared" si="2"/>
        <v>0</v>
      </c>
      <c r="P53" s="474"/>
      <c r="Q53" s="474"/>
      <c r="R53" s="115" t="s">
        <v>312</v>
      </c>
      <c r="S53" s="663" t="str">
        <f t="shared" si="3"/>
        <v xml:space="preserve"> </v>
      </c>
      <c r="T53" s="664"/>
      <c r="U53" s="664"/>
      <c r="V53" s="129" t="s">
        <v>314</v>
      </c>
      <c r="W53" s="475"/>
      <c r="X53" s="476"/>
      <c r="Y53" s="476"/>
      <c r="Z53" s="129" t="s">
        <v>314</v>
      </c>
      <c r="AA53" s="475"/>
      <c r="AB53" s="476"/>
      <c r="AC53" s="476"/>
      <c r="AD53" s="129" t="s">
        <v>334</v>
      </c>
      <c r="AE53" s="556"/>
      <c r="AF53" s="557"/>
      <c r="AG53" s="557"/>
      <c r="AH53" s="29" t="s">
        <v>314</v>
      </c>
      <c r="AI53" s="467">
        <f t="shared" si="0"/>
        <v>0</v>
      </c>
      <c r="AJ53" s="468"/>
      <c r="AK53" s="468"/>
      <c r="AL53" s="29" t="s">
        <v>314</v>
      </c>
    </row>
    <row r="54" spans="1:38" ht="13.5" customHeight="1">
      <c r="A54" s="469"/>
      <c r="B54" s="470"/>
      <c r="C54" s="155"/>
      <c r="D54" s="471"/>
      <c r="E54" s="472"/>
      <c r="F54" s="156"/>
      <c r="G54" s="158"/>
      <c r="H54" s="115" t="s">
        <v>332</v>
      </c>
      <c r="I54" s="158"/>
      <c r="J54" s="127" t="s">
        <v>333</v>
      </c>
      <c r="K54" s="473">
        <f t="shared" si="1"/>
        <v>0</v>
      </c>
      <c r="L54" s="474"/>
      <c r="M54" s="474"/>
      <c r="N54" s="115" t="s">
        <v>312</v>
      </c>
      <c r="O54" s="473">
        <f t="shared" si="2"/>
        <v>0</v>
      </c>
      <c r="P54" s="474"/>
      <c r="Q54" s="474"/>
      <c r="R54" s="115" t="s">
        <v>312</v>
      </c>
      <c r="S54" s="663" t="str">
        <f t="shared" si="3"/>
        <v xml:space="preserve"> </v>
      </c>
      <c r="T54" s="664"/>
      <c r="U54" s="664"/>
      <c r="V54" s="129" t="s">
        <v>314</v>
      </c>
      <c r="W54" s="475"/>
      <c r="X54" s="476"/>
      <c r="Y54" s="476"/>
      <c r="Z54" s="129" t="s">
        <v>314</v>
      </c>
      <c r="AA54" s="475"/>
      <c r="AB54" s="476"/>
      <c r="AC54" s="476"/>
      <c r="AD54" s="129" t="s">
        <v>334</v>
      </c>
      <c r="AE54" s="556"/>
      <c r="AF54" s="557"/>
      <c r="AG54" s="557"/>
      <c r="AH54" s="29" t="s">
        <v>314</v>
      </c>
      <c r="AI54" s="467">
        <f t="shared" si="0"/>
        <v>0</v>
      </c>
      <c r="AJ54" s="468"/>
      <c r="AK54" s="468"/>
      <c r="AL54" s="29" t="s">
        <v>314</v>
      </c>
    </row>
    <row r="55" spans="1:38" ht="13.5" customHeight="1">
      <c r="A55" s="469"/>
      <c r="B55" s="470"/>
      <c r="C55" s="155"/>
      <c r="D55" s="471"/>
      <c r="E55" s="472"/>
      <c r="F55" s="156"/>
      <c r="G55" s="158"/>
      <c r="H55" s="115" t="s">
        <v>332</v>
      </c>
      <c r="I55" s="158"/>
      <c r="J55" s="127" t="s">
        <v>333</v>
      </c>
      <c r="K55" s="473">
        <f t="shared" si="1"/>
        <v>0</v>
      </c>
      <c r="L55" s="474"/>
      <c r="M55" s="474"/>
      <c r="N55" s="115" t="s">
        <v>312</v>
      </c>
      <c r="O55" s="473">
        <f t="shared" si="2"/>
        <v>0</v>
      </c>
      <c r="P55" s="474"/>
      <c r="Q55" s="474"/>
      <c r="R55" s="115" t="s">
        <v>312</v>
      </c>
      <c r="S55" s="663" t="str">
        <f t="shared" si="3"/>
        <v xml:space="preserve"> </v>
      </c>
      <c r="T55" s="664"/>
      <c r="U55" s="664"/>
      <c r="V55" s="129" t="s">
        <v>314</v>
      </c>
      <c r="W55" s="475"/>
      <c r="X55" s="476"/>
      <c r="Y55" s="476"/>
      <c r="Z55" s="129" t="s">
        <v>314</v>
      </c>
      <c r="AA55" s="475"/>
      <c r="AB55" s="476"/>
      <c r="AC55" s="476"/>
      <c r="AD55" s="129" t="s">
        <v>334</v>
      </c>
      <c r="AE55" s="556"/>
      <c r="AF55" s="557"/>
      <c r="AG55" s="557"/>
      <c r="AH55" s="29" t="s">
        <v>314</v>
      </c>
      <c r="AI55" s="467">
        <f t="shared" si="0"/>
        <v>0</v>
      </c>
      <c r="AJ55" s="468"/>
      <c r="AK55" s="468"/>
      <c r="AL55" s="29" t="s">
        <v>314</v>
      </c>
    </row>
    <row r="56" spans="1:38" ht="13.5" customHeight="1">
      <c r="A56" s="469"/>
      <c r="B56" s="470"/>
      <c r="C56" s="155"/>
      <c r="D56" s="471"/>
      <c r="E56" s="472"/>
      <c r="F56" s="156"/>
      <c r="G56" s="159"/>
      <c r="H56" s="146" t="s">
        <v>332</v>
      </c>
      <c r="I56" s="159"/>
      <c r="J56" s="127" t="s">
        <v>333</v>
      </c>
      <c r="K56" s="473">
        <f t="shared" si="1"/>
        <v>0</v>
      </c>
      <c r="L56" s="474"/>
      <c r="M56" s="474"/>
      <c r="N56" s="115" t="s">
        <v>312</v>
      </c>
      <c r="O56" s="473">
        <f t="shared" si="2"/>
        <v>0</v>
      </c>
      <c r="P56" s="474"/>
      <c r="Q56" s="474"/>
      <c r="R56" s="115" t="s">
        <v>312</v>
      </c>
      <c r="S56" s="663" t="str">
        <f t="shared" si="3"/>
        <v xml:space="preserve"> </v>
      </c>
      <c r="T56" s="664"/>
      <c r="U56" s="664"/>
      <c r="V56" s="129" t="s">
        <v>314</v>
      </c>
      <c r="W56" s="475"/>
      <c r="X56" s="476"/>
      <c r="Y56" s="476"/>
      <c r="Z56" s="129" t="s">
        <v>314</v>
      </c>
      <c r="AA56" s="475"/>
      <c r="AB56" s="476"/>
      <c r="AC56" s="476"/>
      <c r="AD56" s="129" t="s">
        <v>334</v>
      </c>
      <c r="AE56" s="556"/>
      <c r="AF56" s="557"/>
      <c r="AG56" s="557"/>
      <c r="AH56" s="29" t="s">
        <v>314</v>
      </c>
      <c r="AI56" s="467">
        <f t="shared" si="0"/>
        <v>0</v>
      </c>
      <c r="AJ56" s="468"/>
      <c r="AK56" s="468"/>
      <c r="AL56" s="29" t="s">
        <v>314</v>
      </c>
    </row>
    <row r="57" spans="1:38" ht="13.5" customHeight="1">
      <c r="A57" s="469"/>
      <c r="B57" s="470"/>
      <c r="C57" s="155"/>
      <c r="D57" s="471"/>
      <c r="E57" s="472"/>
      <c r="F57" s="156"/>
      <c r="G57" s="158"/>
      <c r="H57" s="115" t="s">
        <v>332</v>
      </c>
      <c r="I57" s="158"/>
      <c r="J57" s="127" t="s">
        <v>333</v>
      </c>
      <c r="K57" s="473">
        <f t="shared" si="1"/>
        <v>0</v>
      </c>
      <c r="L57" s="474"/>
      <c r="M57" s="474"/>
      <c r="N57" s="115" t="s">
        <v>312</v>
      </c>
      <c r="O57" s="473">
        <f t="shared" si="2"/>
        <v>0</v>
      </c>
      <c r="P57" s="474"/>
      <c r="Q57" s="474"/>
      <c r="R57" s="115" t="s">
        <v>312</v>
      </c>
      <c r="S57" s="663" t="str">
        <f>IFERROR(ROUNDDOWN(($D$15*O57),-3)," ")</f>
        <v xml:space="preserve"> </v>
      </c>
      <c r="T57" s="664"/>
      <c r="U57" s="664"/>
      <c r="V57" s="129" t="s">
        <v>314</v>
      </c>
      <c r="W57" s="475"/>
      <c r="X57" s="476"/>
      <c r="Y57" s="476"/>
      <c r="Z57" s="129" t="s">
        <v>314</v>
      </c>
      <c r="AA57" s="475"/>
      <c r="AB57" s="476"/>
      <c r="AC57" s="476"/>
      <c r="AD57" s="129" t="s">
        <v>334</v>
      </c>
      <c r="AE57" s="556"/>
      <c r="AF57" s="557"/>
      <c r="AG57" s="557"/>
      <c r="AH57" s="29" t="s">
        <v>314</v>
      </c>
      <c r="AI57" s="467">
        <f t="shared" si="0"/>
        <v>0</v>
      </c>
      <c r="AJ57" s="468"/>
      <c r="AK57" s="468"/>
      <c r="AL57" s="29" t="s">
        <v>314</v>
      </c>
    </row>
    <row r="58" spans="1:38" ht="13.5" customHeight="1">
      <c r="A58" s="469"/>
      <c r="B58" s="470"/>
      <c r="C58" s="155"/>
      <c r="D58" s="471"/>
      <c r="E58" s="472"/>
      <c r="F58" s="156"/>
      <c r="G58" s="158"/>
      <c r="H58" s="115" t="s">
        <v>332</v>
      </c>
      <c r="I58" s="158"/>
      <c r="J58" s="127" t="s">
        <v>333</v>
      </c>
      <c r="K58" s="473">
        <f t="shared" si="1"/>
        <v>0</v>
      </c>
      <c r="L58" s="474"/>
      <c r="M58" s="474"/>
      <c r="N58" s="115" t="s">
        <v>312</v>
      </c>
      <c r="O58" s="473">
        <f t="shared" si="2"/>
        <v>0</v>
      </c>
      <c r="P58" s="474"/>
      <c r="Q58" s="474"/>
      <c r="R58" s="115" t="s">
        <v>312</v>
      </c>
      <c r="S58" s="663" t="str">
        <f>IFERROR(ROUNDDOWN(($D$15*O58),-3)," ")</f>
        <v xml:space="preserve"> </v>
      </c>
      <c r="T58" s="664"/>
      <c r="U58" s="664"/>
      <c r="V58" s="129" t="s">
        <v>314</v>
      </c>
      <c r="W58" s="475"/>
      <c r="X58" s="476"/>
      <c r="Y58" s="476"/>
      <c r="Z58" s="129" t="s">
        <v>314</v>
      </c>
      <c r="AA58" s="475"/>
      <c r="AB58" s="476"/>
      <c r="AC58" s="476"/>
      <c r="AD58" s="129" t="s">
        <v>334</v>
      </c>
      <c r="AE58" s="556"/>
      <c r="AF58" s="557"/>
      <c r="AG58" s="557"/>
      <c r="AH58" s="29" t="s">
        <v>314</v>
      </c>
      <c r="AI58" s="467">
        <f t="shared" si="0"/>
        <v>0</v>
      </c>
      <c r="AJ58" s="468"/>
      <c r="AK58" s="468"/>
      <c r="AL58" s="29" t="s">
        <v>314</v>
      </c>
    </row>
    <row r="59" spans="1:38" ht="13.5" customHeight="1">
      <c r="A59" s="469"/>
      <c r="B59" s="470"/>
      <c r="C59" s="155"/>
      <c r="D59" s="471"/>
      <c r="E59" s="472"/>
      <c r="F59" s="156"/>
      <c r="G59" s="158"/>
      <c r="H59" s="115" t="s">
        <v>332</v>
      </c>
      <c r="I59" s="158"/>
      <c r="J59" s="127" t="s">
        <v>333</v>
      </c>
      <c r="K59" s="473">
        <f t="shared" si="1"/>
        <v>0</v>
      </c>
      <c r="L59" s="474"/>
      <c r="M59" s="474"/>
      <c r="N59" s="115" t="s">
        <v>312</v>
      </c>
      <c r="O59" s="473">
        <f t="shared" si="2"/>
        <v>0</v>
      </c>
      <c r="P59" s="474"/>
      <c r="Q59" s="474"/>
      <c r="R59" s="115" t="s">
        <v>312</v>
      </c>
      <c r="S59" s="663" t="str">
        <f>IFERROR(ROUNDDOWN(($D$15*O59),-3)," ")</f>
        <v xml:space="preserve"> </v>
      </c>
      <c r="T59" s="664"/>
      <c r="U59" s="664"/>
      <c r="V59" s="129" t="s">
        <v>314</v>
      </c>
      <c r="W59" s="475"/>
      <c r="X59" s="476"/>
      <c r="Y59" s="476"/>
      <c r="Z59" s="129" t="s">
        <v>314</v>
      </c>
      <c r="AA59" s="475"/>
      <c r="AB59" s="476"/>
      <c r="AC59" s="476"/>
      <c r="AD59" s="129" t="s">
        <v>334</v>
      </c>
      <c r="AE59" s="556"/>
      <c r="AF59" s="557"/>
      <c r="AG59" s="557"/>
      <c r="AH59" s="29" t="s">
        <v>314</v>
      </c>
      <c r="AI59" s="467">
        <f t="shared" si="0"/>
        <v>0</v>
      </c>
      <c r="AJ59" s="468"/>
      <c r="AK59" s="468"/>
      <c r="AL59" s="29" t="s">
        <v>314</v>
      </c>
    </row>
    <row r="60" spans="1:38" ht="13.5" customHeight="1">
      <c r="A60" s="469"/>
      <c r="B60" s="470"/>
      <c r="C60" s="155"/>
      <c r="D60" s="471"/>
      <c r="E60" s="472"/>
      <c r="F60" s="156"/>
      <c r="G60" s="158"/>
      <c r="H60" s="115" t="s">
        <v>332</v>
      </c>
      <c r="I60" s="158"/>
      <c r="J60" s="127" t="s">
        <v>333</v>
      </c>
      <c r="K60" s="473">
        <f t="shared" si="1"/>
        <v>0</v>
      </c>
      <c r="L60" s="474"/>
      <c r="M60" s="474"/>
      <c r="N60" s="115" t="s">
        <v>312</v>
      </c>
      <c r="O60" s="473">
        <f t="shared" si="2"/>
        <v>0</v>
      </c>
      <c r="P60" s="474"/>
      <c r="Q60" s="474"/>
      <c r="R60" s="115" t="s">
        <v>312</v>
      </c>
      <c r="S60" s="663" t="str">
        <f>IFERROR(ROUNDDOWN(($D$15*O60),-3)," ")</f>
        <v xml:space="preserve"> </v>
      </c>
      <c r="T60" s="664"/>
      <c r="U60" s="664"/>
      <c r="V60" s="129" t="s">
        <v>314</v>
      </c>
      <c r="W60" s="475"/>
      <c r="X60" s="476"/>
      <c r="Y60" s="476"/>
      <c r="Z60" s="129" t="s">
        <v>314</v>
      </c>
      <c r="AA60" s="475"/>
      <c r="AB60" s="476"/>
      <c r="AC60" s="476"/>
      <c r="AD60" s="129" t="s">
        <v>334</v>
      </c>
      <c r="AE60" s="556"/>
      <c r="AF60" s="557"/>
      <c r="AG60" s="557"/>
      <c r="AH60" s="29" t="s">
        <v>314</v>
      </c>
      <c r="AI60" s="467">
        <f t="shared" si="0"/>
        <v>0</v>
      </c>
      <c r="AJ60" s="468"/>
      <c r="AK60" s="468"/>
      <c r="AL60" s="29" t="s">
        <v>314</v>
      </c>
    </row>
    <row r="61" spans="1:38" ht="13.5" customHeight="1">
      <c r="A61" s="469"/>
      <c r="B61" s="470"/>
      <c r="C61" s="155"/>
      <c r="D61" s="471"/>
      <c r="E61" s="472"/>
      <c r="F61" s="156"/>
      <c r="G61" s="158"/>
      <c r="H61" s="115" t="s">
        <v>332</v>
      </c>
      <c r="I61" s="158"/>
      <c r="J61" s="127" t="s">
        <v>333</v>
      </c>
      <c r="K61" s="473">
        <f t="shared" si="1"/>
        <v>0</v>
      </c>
      <c r="L61" s="474"/>
      <c r="M61" s="474"/>
      <c r="N61" s="115" t="s">
        <v>312</v>
      </c>
      <c r="O61" s="473">
        <f t="shared" si="2"/>
        <v>0</v>
      </c>
      <c r="P61" s="474"/>
      <c r="Q61" s="474"/>
      <c r="R61" s="115" t="s">
        <v>312</v>
      </c>
      <c r="S61" s="663" t="str">
        <f>IFERROR(ROUNDDOWN(($D$15*O61),-3)," ")</f>
        <v xml:space="preserve"> </v>
      </c>
      <c r="T61" s="664"/>
      <c r="U61" s="664"/>
      <c r="V61" s="129" t="s">
        <v>314</v>
      </c>
      <c r="W61" s="475"/>
      <c r="X61" s="476"/>
      <c r="Y61" s="476"/>
      <c r="Z61" s="129" t="s">
        <v>314</v>
      </c>
      <c r="AA61" s="475"/>
      <c r="AB61" s="476"/>
      <c r="AC61" s="476"/>
      <c r="AD61" s="129" t="s">
        <v>334</v>
      </c>
      <c r="AE61" s="556"/>
      <c r="AF61" s="557"/>
      <c r="AG61" s="557"/>
      <c r="AH61" s="29" t="s">
        <v>314</v>
      </c>
      <c r="AI61" s="467">
        <f t="shared" si="0"/>
        <v>0</v>
      </c>
      <c r="AJ61" s="468"/>
      <c r="AK61" s="468"/>
      <c r="AL61" s="29" t="s">
        <v>314</v>
      </c>
    </row>
    <row r="62" spans="1:38" ht="13.5" customHeight="1">
      <c r="A62" s="469"/>
      <c r="B62" s="470"/>
      <c r="C62" s="155"/>
      <c r="D62" s="471"/>
      <c r="E62" s="472"/>
      <c r="F62" s="156"/>
      <c r="G62" s="159"/>
      <c r="H62" s="146" t="s">
        <v>332</v>
      </c>
      <c r="I62" s="159"/>
      <c r="J62" s="127" t="s">
        <v>333</v>
      </c>
      <c r="K62" s="473">
        <f t="shared" si="1"/>
        <v>0</v>
      </c>
      <c r="L62" s="474"/>
      <c r="M62" s="474"/>
      <c r="N62" s="115" t="s">
        <v>312</v>
      </c>
      <c r="O62" s="473">
        <f t="shared" si="2"/>
        <v>0</v>
      </c>
      <c r="P62" s="474"/>
      <c r="Q62" s="474"/>
      <c r="R62" s="115" t="s">
        <v>312</v>
      </c>
      <c r="S62" s="663" t="str">
        <f t="shared" si="3"/>
        <v xml:space="preserve"> </v>
      </c>
      <c r="T62" s="664"/>
      <c r="U62" s="664"/>
      <c r="V62" s="129" t="s">
        <v>314</v>
      </c>
      <c r="W62" s="475"/>
      <c r="X62" s="476"/>
      <c r="Y62" s="476"/>
      <c r="Z62" s="129" t="s">
        <v>314</v>
      </c>
      <c r="AA62" s="475"/>
      <c r="AB62" s="476"/>
      <c r="AC62" s="476"/>
      <c r="AD62" s="129" t="s">
        <v>334</v>
      </c>
      <c r="AE62" s="556"/>
      <c r="AF62" s="557"/>
      <c r="AG62" s="557"/>
      <c r="AH62" s="29" t="s">
        <v>314</v>
      </c>
      <c r="AI62" s="467">
        <f t="shared" si="0"/>
        <v>0</v>
      </c>
      <c r="AJ62" s="468"/>
      <c r="AK62" s="468"/>
      <c r="AL62" s="29" t="s">
        <v>314</v>
      </c>
    </row>
    <row r="63" spans="1:38" ht="13.5" customHeight="1">
      <c r="A63" s="469"/>
      <c r="B63" s="470"/>
      <c r="C63" s="155"/>
      <c r="D63" s="471"/>
      <c r="E63" s="472"/>
      <c r="F63" s="156"/>
      <c r="G63" s="158"/>
      <c r="H63" s="115" t="s">
        <v>332</v>
      </c>
      <c r="I63" s="158"/>
      <c r="J63" s="115" t="s">
        <v>333</v>
      </c>
      <c r="K63" s="473">
        <f t="shared" si="1"/>
        <v>0</v>
      </c>
      <c r="L63" s="474"/>
      <c r="M63" s="474"/>
      <c r="N63" s="115" t="s">
        <v>312</v>
      </c>
      <c r="O63" s="473">
        <f t="shared" si="2"/>
        <v>0</v>
      </c>
      <c r="P63" s="474"/>
      <c r="Q63" s="474"/>
      <c r="R63" s="115" t="s">
        <v>312</v>
      </c>
      <c r="S63" s="663" t="str">
        <f t="shared" si="3"/>
        <v xml:space="preserve"> </v>
      </c>
      <c r="T63" s="664"/>
      <c r="U63" s="664"/>
      <c r="V63" s="129" t="s">
        <v>314</v>
      </c>
      <c r="W63" s="475"/>
      <c r="X63" s="476"/>
      <c r="Y63" s="476"/>
      <c r="Z63" s="129" t="s">
        <v>314</v>
      </c>
      <c r="AA63" s="475"/>
      <c r="AB63" s="476"/>
      <c r="AC63" s="476"/>
      <c r="AD63" s="129" t="s">
        <v>334</v>
      </c>
      <c r="AE63" s="556"/>
      <c r="AF63" s="557"/>
      <c r="AG63" s="557"/>
      <c r="AH63" s="29" t="s">
        <v>314</v>
      </c>
      <c r="AI63" s="467">
        <f t="shared" si="0"/>
        <v>0</v>
      </c>
      <c r="AJ63" s="468"/>
      <c r="AK63" s="468"/>
      <c r="AL63" s="29" t="s">
        <v>314</v>
      </c>
    </row>
    <row r="64" spans="1:38" ht="25.15" customHeight="1">
      <c r="A64" s="268"/>
      <c r="B64" s="486" t="s">
        <v>335</v>
      </c>
      <c r="C64" s="486"/>
      <c r="D64" s="486"/>
      <c r="E64" s="486"/>
      <c r="F64" s="486"/>
      <c r="G64" s="486"/>
      <c r="H64" s="486"/>
      <c r="I64" s="486"/>
      <c r="J64" s="486"/>
      <c r="K64" s="486"/>
      <c r="L64" s="486"/>
      <c r="M64" s="486"/>
      <c r="N64" s="486"/>
      <c r="O64" s="486"/>
      <c r="P64" s="486"/>
      <c r="Q64" s="486"/>
      <c r="R64" s="486"/>
      <c r="S64" s="486"/>
      <c r="T64" s="486"/>
      <c r="U64" s="486"/>
      <c r="V64" s="486"/>
      <c r="W64" s="486"/>
      <c r="X64" s="486"/>
      <c r="Y64" s="486"/>
      <c r="Z64" s="486"/>
      <c r="AA64" s="486"/>
      <c r="AB64" s="486"/>
      <c r="AC64" s="486"/>
      <c r="AD64" s="486"/>
      <c r="AE64" s="486"/>
      <c r="AF64" s="486"/>
      <c r="AG64" s="486"/>
      <c r="AH64" s="486"/>
      <c r="AI64" s="486"/>
      <c r="AJ64" s="486"/>
      <c r="AK64" s="486"/>
      <c r="AL64" s="486"/>
    </row>
    <row r="65" spans="1:38" ht="25.15" customHeight="1" thickBot="1">
      <c r="A65" s="117"/>
      <c r="B65" s="117"/>
      <c r="C65" s="117"/>
      <c r="D65" s="120"/>
      <c r="E65" s="120"/>
      <c r="F65" s="120"/>
      <c r="G65" s="114"/>
    </row>
    <row r="66" spans="1:38" ht="25.5" customHeight="1">
      <c r="A66" s="490" t="s">
        <v>336</v>
      </c>
      <c r="B66" s="491"/>
      <c r="C66" s="492"/>
      <c r="D66" s="496">
        <f>SUM(S24:U63)</f>
        <v>0</v>
      </c>
      <c r="E66" s="497"/>
      <c r="F66" s="497"/>
      <c r="G66" s="497"/>
      <c r="H66" s="497"/>
      <c r="I66" s="497"/>
      <c r="J66" s="498"/>
      <c r="K66" s="482" t="s">
        <v>314</v>
      </c>
      <c r="L66" s="483"/>
      <c r="O66" s="490" t="s">
        <v>337</v>
      </c>
      <c r="P66" s="491"/>
      <c r="Q66" s="492"/>
      <c r="R66" s="496">
        <f>SUM(AI24:AK63)</f>
        <v>0</v>
      </c>
      <c r="S66" s="497"/>
      <c r="T66" s="497"/>
      <c r="U66" s="497"/>
      <c r="V66" s="497"/>
      <c r="W66" s="497"/>
      <c r="X66" s="498"/>
      <c r="Y66" s="482" t="s">
        <v>314</v>
      </c>
      <c r="Z66" s="483"/>
      <c r="AH66" s="133"/>
    </row>
    <row r="67" spans="1:38" ht="25.5" customHeight="1" thickBot="1">
      <c r="A67" s="493"/>
      <c r="B67" s="494"/>
      <c r="C67" s="495"/>
      <c r="D67" s="499"/>
      <c r="E67" s="500"/>
      <c r="F67" s="500"/>
      <c r="G67" s="500"/>
      <c r="H67" s="500"/>
      <c r="I67" s="500"/>
      <c r="J67" s="501"/>
      <c r="K67" s="484"/>
      <c r="L67" s="485"/>
      <c r="O67" s="493"/>
      <c r="P67" s="494"/>
      <c r="Q67" s="495"/>
      <c r="R67" s="499"/>
      <c r="S67" s="500"/>
      <c r="T67" s="500"/>
      <c r="U67" s="500"/>
      <c r="V67" s="500"/>
      <c r="W67" s="500"/>
      <c r="X67" s="501"/>
      <c r="Y67" s="484"/>
      <c r="Z67" s="485"/>
    </row>
    <row r="68" spans="1:38" ht="13.5" customHeight="1" thickBot="1">
      <c r="D68" s="119"/>
      <c r="E68" s="119"/>
    </row>
    <row r="69" spans="1:38" ht="13.5" customHeight="1">
      <c r="A69" s="490" t="s">
        <v>338</v>
      </c>
      <c r="B69" s="491"/>
      <c r="C69" s="492"/>
      <c r="D69" s="496">
        <f>IF(D66&gt;60000000,30000000,ROUNDDOWN(D66/2,0))</f>
        <v>0</v>
      </c>
      <c r="E69" s="497"/>
      <c r="F69" s="497"/>
      <c r="G69" s="497"/>
      <c r="H69" s="497"/>
      <c r="I69" s="497"/>
      <c r="J69" s="498"/>
      <c r="K69" s="482" t="s">
        <v>314</v>
      </c>
      <c r="L69" s="483"/>
    </row>
    <row r="70" spans="1:38" ht="20.65" customHeight="1" thickBot="1">
      <c r="A70" s="493"/>
      <c r="B70" s="494"/>
      <c r="C70" s="495"/>
      <c r="D70" s="499"/>
      <c r="E70" s="500"/>
      <c r="F70" s="500"/>
      <c r="G70" s="500"/>
      <c r="H70" s="500"/>
      <c r="I70" s="500"/>
      <c r="J70" s="501"/>
      <c r="K70" s="484"/>
      <c r="L70" s="485"/>
    </row>
    <row r="71" spans="1:38" ht="13.5" customHeight="1">
      <c r="A71" s="70" t="s">
        <v>339</v>
      </c>
      <c r="D71" s="119"/>
      <c r="E71" s="119"/>
    </row>
    <row r="72" spans="1:38" ht="13.5" customHeight="1">
      <c r="A72" s="119" t="s">
        <v>346</v>
      </c>
      <c r="D72" s="119"/>
      <c r="E72" s="119"/>
    </row>
    <row r="73" spans="1:38" ht="13.5" customHeight="1" thickBot="1">
      <c r="D73" s="119"/>
      <c r="E73" s="119"/>
    </row>
    <row r="74" spans="1:38" ht="13.5" customHeight="1">
      <c r="A74" s="134" t="s">
        <v>341</v>
      </c>
      <c r="B74" s="135"/>
      <c r="C74" s="135"/>
      <c r="D74" s="135"/>
      <c r="E74" s="135"/>
      <c r="F74" s="135"/>
      <c r="G74" s="135"/>
      <c r="H74" s="135"/>
      <c r="I74" s="135"/>
      <c r="J74" s="135"/>
      <c r="K74" s="135"/>
      <c r="L74" s="135"/>
      <c r="M74" s="135"/>
      <c r="N74" s="135"/>
      <c r="O74" s="135"/>
      <c r="P74" s="135"/>
      <c r="Q74" s="135"/>
      <c r="R74" s="135"/>
      <c r="S74" s="135"/>
      <c r="T74" s="135"/>
      <c r="U74" s="135"/>
      <c r="V74" s="135"/>
      <c r="W74" s="135"/>
      <c r="X74" s="135"/>
      <c r="Y74" s="135"/>
      <c r="Z74" s="135"/>
      <c r="AA74" s="135"/>
      <c r="AB74" s="135"/>
      <c r="AC74" s="135"/>
      <c r="AD74" s="135"/>
      <c r="AE74" s="135"/>
      <c r="AF74" s="135"/>
      <c r="AG74" s="135"/>
      <c r="AH74" s="135"/>
      <c r="AI74" s="135"/>
      <c r="AJ74" s="136"/>
      <c r="AK74" s="136"/>
      <c r="AL74" s="137"/>
    </row>
    <row r="75" spans="1:38" ht="13.5" customHeight="1">
      <c r="A75" s="487" t="s">
        <v>342</v>
      </c>
      <c r="B75" s="488"/>
      <c r="C75" s="488"/>
      <c r="D75" s="488"/>
      <c r="E75" s="488"/>
      <c r="F75" s="488"/>
      <c r="G75" s="488"/>
      <c r="H75" s="488"/>
      <c r="I75" s="488"/>
      <c r="J75" s="488"/>
      <c r="K75" s="488"/>
      <c r="L75" s="488"/>
      <c r="M75" s="488"/>
      <c r="N75" s="488"/>
      <c r="O75" s="488"/>
      <c r="P75" s="488"/>
      <c r="Q75" s="488"/>
      <c r="R75" s="488"/>
      <c r="S75" s="488"/>
      <c r="T75" s="488"/>
      <c r="U75" s="488"/>
      <c r="V75" s="488"/>
      <c r="W75" s="488"/>
      <c r="X75" s="488"/>
      <c r="Y75" s="488"/>
      <c r="Z75" s="488"/>
      <c r="AA75" s="488"/>
      <c r="AB75" s="488"/>
      <c r="AC75" s="488"/>
      <c r="AD75" s="488"/>
      <c r="AE75" s="488"/>
      <c r="AF75" s="488"/>
      <c r="AG75" s="488"/>
      <c r="AH75" s="488"/>
      <c r="AI75" s="488"/>
      <c r="AJ75" s="488"/>
      <c r="AK75" s="488"/>
      <c r="AL75" s="489"/>
    </row>
    <row r="76" spans="1:38">
      <c r="A76" s="487" t="s">
        <v>343</v>
      </c>
      <c r="B76" s="488"/>
      <c r="C76" s="488"/>
      <c r="D76" s="488"/>
      <c r="E76" s="488"/>
      <c r="F76" s="488"/>
      <c r="G76" s="488"/>
      <c r="H76" s="488"/>
      <c r="I76" s="488"/>
      <c r="J76" s="488"/>
      <c r="K76" s="488"/>
      <c r="L76" s="488"/>
      <c r="M76" s="488"/>
      <c r="N76" s="488"/>
      <c r="O76" s="488"/>
      <c r="P76" s="488"/>
      <c r="Q76" s="488"/>
      <c r="R76" s="488"/>
      <c r="S76" s="488"/>
      <c r="T76" s="488"/>
      <c r="U76" s="488"/>
      <c r="V76" s="488"/>
      <c r="W76" s="488"/>
      <c r="X76" s="488"/>
      <c r="Y76" s="488"/>
      <c r="Z76" s="488"/>
      <c r="AA76" s="488"/>
      <c r="AB76" s="488"/>
      <c r="AC76" s="488"/>
      <c r="AD76" s="488"/>
      <c r="AE76" s="488"/>
      <c r="AF76" s="488"/>
      <c r="AG76" s="488"/>
      <c r="AH76" s="488"/>
      <c r="AI76" s="488"/>
      <c r="AJ76" s="488"/>
      <c r="AK76" s="488"/>
      <c r="AL76" s="489"/>
    </row>
    <row r="77" spans="1:38">
      <c r="A77" s="487" t="s">
        <v>344</v>
      </c>
      <c r="B77" s="488"/>
      <c r="C77" s="488"/>
      <c r="D77" s="488"/>
      <c r="E77" s="488"/>
      <c r="F77" s="488"/>
      <c r="G77" s="488"/>
      <c r="H77" s="488"/>
      <c r="I77" s="488"/>
      <c r="J77" s="488"/>
      <c r="K77" s="488"/>
      <c r="L77" s="488"/>
      <c r="M77" s="488"/>
      <c r="N77" s="488"/>
      <c r="O77" s="488"/>
      <c r="P77" s="488"/>
      <c r="Q77" s="488"/>
      <c r="R77" s="488"/>
      <c r="S77" s="488"/>
      <c r="T77" s="488"/>
      <c r="U77" s="488"/>
      <c r="V77" s="488"/>
      <c r="W77" s="488"/>
      <c r="X77" s="488"/>
      <c r="Y77" s="488"/>
      <c r="Z77" s="488"/>
      <c r="AA77" s="488"/>
      <c r="AB77" s="488"/>
      <c r="AC77" s="488"/>
      <c r="AD77" s="488"/>
      <c r="AE77" s="488"/>
      <c r="AF77" s="488"/>
      <c r="AG77" s="488"/>
      <c r="AH77" s="488"/>
      <c r="AI77" s="488"/>
      <c r="AJ77" s="488"/>
      <c r="AK77" s="488"/>
      <c r="AL77" s="489"/>
    </row>
    <row r="78" spans="1:38" ht="13.15" customHeight="1" thickBot="1">
      <c r="A78" s="479" t="s">
        <v>345</v>
      </c>
      <c r="B78" s="480"/>
      <c r="C78" s="480"/>
      <c r="D78" s="480"/>
      <c r="E78" s="480"/>
      <c r="F78" s="480"/>
      <c r="G78" s="480"/>
      <c r="H78" s="480"/>
      <c r="I78" s="480"/>
      <c r="J78" s="480"/>
      <c r="K78" s="480"/>
      <c r="L78" s="480"/>
      <c r="M78" s="480"/>
      <c r="N78" s="480"/>
      <c r="O78" s="480"/>
      <c r="P78" s="480"/>
      <c r="Q78" s="480"/>
      <c r="R78" s="480"/>
      <c r="S78" s="480"/>
      <c r="T78" s="480"/>
      <c r="U78" s="480"/>
      <c r="V78" s="480"/>
      <c r="W78" s="480"/>
      <c r="X78" s="480"/>
      <c r="Y78" s="480"/>
      <c r="Z78" s="480"/>
      <c r="AA78" s="480"/>
      <c r="AB78" s="480"/>
      <c r="AC78" s="480"/>
      <c r="AD78" s="480"/>
      <c r="AE78" s="480"/>
      <c r="AF78" s="480"/>
      <c r="AG78" s="480"/>
      <c r="AH78" s="480"/>
      <c r="AI78" s="480"/>
      <c r="AJ78" s="480"/>
      <c r="AK78" s="480"/>
      <c r="AL78" s="481"/>
    </row>
  </sheetData>
  <sheetProtection algorithmName="SHA-512" hashValue="yNRPIE7wSHznuKVFXRwLwFhA8YMRdopnqktMBhAnYny3ANEF85fN4PLW27Eza+27Jt09oT8SxGzlQs8jdVYnMw==" saltValue="P8sOeWDn10oBEd1+g/edEQ==" spinCount="100000" sheet="1" objects="1" scenarios="1" selectLockedCells="1"/>
  <mergeCells count="412">
    <mergeCell ref="H11:L11"/>
    <mergeCell ref="N11:P11"/>
    <mergeCell ref="Q11:T11"/>
    <mergeCell ref="F12:G12"/>
    <mergeCell ref="H12:L12"/>
    <mergeCell ref="N12:P12"/>
    <mergeCell ref="Q12:T12"/>
    <mergeCell ref="A3:AL3"/>
    <mergeCell ref="A10:C13"/>
    <mergeCell ref="D10:G10"/>
    <mergeCell ref="H10:L10"/>
    <mergeCell ref="N10:P10"/>
    <mergeCell ref="Q10:T10"/>
    <mergeCell ref="D11:E12"/>
    <mergeCell ref="F11:G11"/>
    <mergeCell ref="U5:Y6"/>
    <mergeCell ref="A15:C15"/>
    <mergeCell ref="D15:F15"/>
    <mergeCell ref="A19:C20"/>
    <mergeCell ref="D19:F20"/>
    <mergeCell ref="G19:G20"/>
    <mergeCell ref="A22:B23"/>
    <mergeCell ref="C22:F22"/>
    <mergeCell ref="G22:H23"/>
    <mergeCell ref="D13:G13"/>
    <mergeCell ref="H13:L13"/>
    <mergeCell ref="A14:C14"/>
    <mergeCell ref="D14:F14"/>
    <mergeCell ref="AE22:AH23"/>
    <mergeCell ref="AI22:AL23"/>
    <mergeCell ref="D23:E23"/>
    <mergeCell ref="A24:B24"/>
    <mergeCell ref="D24:E24"/>
    <mergeCell ref="K24:M24"/>
    <mergeCell ref="O24:Q24"/>
    <mergeCell ref="S24:U24"/>
    <mergeCell ref="W24:Y24"/>
    <mergeCell ref="AA24:AC24"/>
    <mergeCell ref="I22:J23"/>
    <mergeCell ref="K22:N23"/>
    <mergeCell ref="O22:R23"/>
    <mergeCell ref="S22:V23"/>
    <mergeCell ref="W22:Z23"/>
    <mergeCell ref="AA22:AD23"/>
    <mergeCell ref="AE24:AG24"/>
    <mergeCell ref="AI24:AK24"/>
    <mergeCell ref="A25:B25"/>
    <mergeCell ref="D25:E25"/>
    <mergeCell ref="K25:M25"/>
    <mergeCell ref="O25:Q25"/>
    <mergeCell ref="S25:U25"/>
    <mergeCell ref="W25:Y25"/>
    <mergeCell ref="AA25:AC25"/>
    <mergeCell ref="AE25:AG25"/>
    <mergeCell ref="AI25:AK25"/>
    <mergeCell ref="A26:B26"/>
    <mergeCell ref="D26:E26"/>
    <mergeCell ref="K26:M26"/>
    <mergeCell ref="O26:Q26"/>
    <mergeCell ref="S26:U26"/>
    <mergeCell ref="W26:Y26"/>
    <mergeCell ref="AA26:AC26"/>
    <mergeCell ref="AE26:AG26"/>
    <mergeCell ref="AI26:AK26"/>
    <mergeCell ref="AA27:AC27"/>
    <mergeCell ref="AE27:AG27"/>
    <mergeCell ref="AI27:AK27"/>
    <mergeCell ref="A28:B28"/>
    <mergeCell ref="D28:E28"/>
    <mergeCell ref="K28:M28"/>
    <mergeCell ref="O28:Q28"/>
    <mergeCell ref="S28:U28"/>
    <mergeCell ref="W28:Y28"/>
    <mergeCell ref="AA28:AC28"/>
    <mergeCell ref="A27:B27"/>
    <mergeCell ref="D27:E27"/>
    <mergeCell ref="K27:M27"/>
    <mergeCell ref="O27:Q27"/>
    <mergeCell ref="S27:U27"/>
    <mergeCell ref="W27:Y27"/>
    <mergeCell ref="AE28:AG28"/>
    <mergeCell ref="AI28:AK28"/>
    <mergeCell ref="A29:B29"/>
    <mergeCell ref="D29:E29"/>
    <mergeCell ref="K29:M29"/>
    <mergeCell ref="O29:Q29"/>
    <mergeCell ref="S29:U29"/>
    <mergeCell ref="W29:Y29"/>
    <mergeCell ref="AA29:AC29"/>
    <mergeCell ref="AE29:AG29"/>
    <mergeCell ref="AI29:AK29"/>
    <mergeCell ref="A30:B30"/>
    <mergeCell ref="D30:E30"/>
    <mergeCell ref="K30:M30"/>
    <mergeCell ref="O30:Q30"/>
    <mergeCell ref="S30:U30"/>
    <mergeCell ref="W30:Y30"/>
    <mergeCell ref="AA30:AC30"/>
    <mergeCell ref="AE30:AG30"/>
    <mergeCell ref="AI30:AK30"/>
    <mergeCell ref="AA31:AC31"/>
    <mergeCell ref="AE31:AG31"/>
    <mergeCell ref="AI31:AK31"/>
    <mergeCell ref="A32:B32"/>
    <mergeCell ref="D32:E32"/>
    <mergeCell ref="K32:M32"/>
    <mergeCell ref="O32:Q32"/>
    <mergeCell ref="S32:U32"/>
    <mergeCell ref="W32:Y32"/>
    <mergeCell ref="AA32:AC32"/>
    <mergeCell ref="A31:B31"/>
    <mergeCell ref="D31:E31"/>
    <mergeCell ref="K31:M31"/>
    <mergeCell ref="O31:Q31"/>
    <mergeCell ref="S31:U31"/>
    <mergeCell ref="W31:Y31"/>
    <mergeCell ref="AE32:AG32"/>
    <mergeCell ref="AI32:AK32"/>
    <mergeCell ref="A33:B33"/>
    <mergeCell ref="D33:E33"/>
    <mergeCell ref="K33:M33"/>
    <mergeCell ref="O33:Q33"/>
    <mergeCell ref="S33:U33"/>
    <mergeCell ref="W33:Y33"/>
    <mergeCell ref="AA33:AC33"/>
    <mergeCell ref="AE33:AG33"/>
    <mergeCell ref="AI33:AK33"/>
    <mergeCell ref="A34:B34"/>
    <mergeCell ref="D34:E34"/>
    <mergeCell ref="K34:M34"/>
    <mergeCell ref="O34:Q34"/>
    <mergeCell ref="S34:U34"/>
    <mergeCell ref="W34:Y34"/>
    <mergeCell ref="AA34:AC34"/>
    <mergeCell ref="AE34:AG34"/>
    <mergeCell ref="AI34:AK34"/>
    <mergeCell ref="AA35:AC35"/>
    <mergeCell ref="AE35:AG35"/>
    <mergeCell ref="AI35:AK35"/>
    <mergeCell ref="A36:B36"/>
    <mergeCell ref="D36:E36"/>
    <mergeCell ref="K36:M36"/>
    <mergeCell ref="O36:Q36"/>
    <mergeCell ref="S36:U36"/>
    <mergeCell ref="W36:Y36"/>
    <mergeCell ref="AA36:AC36"/>
    <mergeCell ref="A35:B35"/>
    <mergeCell ref="D35:E35"/>
    <mergeCell ref="K35:M35"/>
    <mergeCell ref="O35:Q35"/>
    <mergeCell ref="S35:U35"/>
    <mergeCell ref="W35:Y35"/>
    <mergeCell ref="AE36:AG36"/>
    <mergeCell ref="AI36:AK36"/>
    <mergeCell ref="A37:B37"/>
    <mergeCell ref="D37:E37"/>
    <mergeCell ref="K37:M37"/>
    <mergeCell ref="O37:Q37"/>
    <mergeCell ref="S37:U37"/>
    <mergeCell ref="W37:Y37"/>
    <mergeCell ref="AA37:AC37"/>
    <mergeCell ref="AE37:AG37"/>
    <mergeCell ref="AI37:AK37"/>
    <mergeCell ref="A38:B38"/>
    <mergeCell ref="D38:E38"/>
    <mergeCell ref="K38:M38"/>
    <mergeCell ref="O38:Q38"/>
    <mergeCell ref="S38:U38"/>
    <mergeCell ref="W38:Y38"/>
    <mergeCell ref="AA38:AC38"/>
    <mergeCell ref="AE38:AG38"/>
    <mergeCell ref="AI38:AK38"/>
    <mergeCell ref="AA39:AC39"/>
    <mergeCell ref="AE39:AG39"/>
    <mergeCell ref="AI39:AK39"/>
    <mergeCell ref="A40:B40"/>
    <mergeCell ref="D40:E40"/>
    <mergeCell ref="K40:M40"/>
    <mergeCell ref="O40:Q40"/>
    <mergeCell ref="S40:U40"/>
    <mergeCell ref="W40:Y40"/>
    <mergeCell ref="AA40:AC40"/>
    <mergeCell ref="A39:B39"/>
    <mergeCell ref="D39:E39"/>
    <mergeCell ref="K39:M39"/>
    <mergeCell ref="O39:Q39"/>
    <mergeCell ref="S39:U39"/>
    <mergeCell ref="W39:Y39"/>
    <mergeCell ref="AE40:AG40"/>
    <mergeCell ref="AI40:AK40"/>
    <mergeCell ref="A41:B41"/>
    <mergeCell ref="D41:E41"/>
    <mergeCell ref="K41:M41"/>
    <mergeCell ref="O41:Q41"/>
    <mergeCell ref="S41:U41"/>
    <mergeCell ref="W41:Y41"/>
    <mergeCell ref="AA41:AC41"/>
    <mergeCell ref="AE41:AG41"/>
    <mergeCell ref="AI41:AK41"/>
    <mergeCell ref="A42:B42"/>
    <mergeCell ref="D42:E42"/>
    <mergeCell ref="K42:M42"/>
    <mergeCell ref="O42:Q42"/>
    <mergeCell ref="S42:U42"/>
    <mergeCell ref="W42:Y42"/>
    <mergeCell ref="AA42:AC42"/>
    <mergeCell ref="AE42:AG42"/>
    <mergeCell ref="AI42:AK42"/>
    <mergeCell ref="AA43:AC43"/>
    <mergeCell ref="AE43:AG43"/>
    <mergeCell ref="AI43:AK43"/>
    <mergeCell ref="A44:B44"/>
    <mergeCell ref="D44:E44"/>
    <mergeCell ref="K44:M44"/>
    <mergeCell ref="O44:Q44"/>
    <mergeCell ref="S44:U44"/>
    <mergeCell ref="W44:Y44"/>
    <mergeCell ref="AA44:AC44"/>
    <mergeCell ref="A43:B43"/>
    <mergeCell ref="D43:E43"/>
    <mergeCell ref="K43:M43"/>
    <mergeCell ref="O43:Q43"/>
    <mergeCell ref="S43:U43"/>
    <mergeCell ref="W43:Y43"/>
    <mergeCell ref="AE44:AG44"/>
    <mergeCell ref="AI44:AK44"/>
    <mergeCell ref="A45:B45"/>
    <mergeCell ref="D45:E45"/>
    <mergeCell ref="K45:M45"/>
    <mergeCell ref="O45:Q45"/>
    <mergeCell ref="S45:U45"/>
    <mergeCell ref="W45:Y45"/>
    <mergeCell ref="AA45:AC45"/>
    <mergeCell ref="AE45:AG45"/>
    <mergeCell ref="AI45:AK45"/>
    <mergeCell ref="A46:B46"/>
    <mergeCell ref="D46:E46"/>
    <mergeCell ref="K46:M46"/>
    <mergeCell ref="O46:Q46"/>
    <mergeCell ref="S46:U46"/>
    <mergeCell ref="W46:Y46"/>
    <mergeCell ref="AA46:AC46"/>
    <mergeCell ref="AE46:AG46"/>
    <mergeCell ref="AI46:AK46"/>
    <mergeCell ref="AA47:AC47"/>
    <mergeCell ref="AE47:AG47"/>
    <mergeCell ref="AI47:AK47"/>
    <mergeCell ref="A48:B48"/>
    <mergeCell ref="D48:E48"/>
    <mergeCell ref="K48:M48"/>
    <mergeCell ref="O48:Q48"/>
    <mergeCell ref="S48:U48"/>
    <mergeCell ref="W48:Y48"/>
    <mergeCell ref="AA48:AC48"/>
    <mergeCell ref="A47:B47"/>
    <mergeCell ref="D47:E47"/>
    <mergeCell ref="K47:M47"/>
    <mergeCell ref="O47:Q47"/>
    <mergeCell ref="S47:U47"/>
    <mergeCell ref="W47:Y47"/>
    <mergeCell ref="AE48:AG48"/>
    <mergeCell ref="AI48:AK48"/>
    <mergeCell ref="A49:B49"/>
    <mergeCell ref="D49:E49"/>
    <mergeCell ref="K49:M49"/>
    <mergeCell ref="O49:Q49"/>
    <mergeCell ref="S49:U49"/>
    <mergeCell ref="W49:Y49"/>
    <mergeCell ref="AA49:AC49"/>
    <mergeCell ref="AE49:AG49"/>
    <mergeCell ref="AI49:AK49"/>
    <mergeCell ref="A50:B50"/>
    <mergeCell ref="D50:E50"/>
    <mergeCell ref="K50:M50"/>
    <mergeCell ref="O50:Q50"/>
    <mergeCell ref="S50:U50"/>
    <mergeCell ref="W50:Y50"/>
    <mergeCell ref="AA50:AC50"/>
    <mergeCell ref="AE50:AG50"/>
    <mergeCell ref="AI50:AK50"/>
    <mergeCell ref="AA51:AC51"/>
    <mergeCell ref="AE51:AG51"/>
    <mergeCell ref="AI51:AK51"/>
    <mergeCell ref="A52:B52"/>
    <mergeCell ref="D52:E52"/>
    <mergeCell ref="K52:M52"/>
    <mergeCell ref="O52:Q52"/>
    <mergeCell ref="S52:U52"/>
    <mergeCell ref="W52:Y52"/>
    <mergeCell ref="AA52:AC52"/>
    <mergeCell ref="A51:B51"/>
    <mergeCell ref="D51:E51"/>
    <mergeCell ref="K51:M51"/>
    <mergeCell ref="O51:Q51"/>
    <mergeCell ref="S51:U51"/>
    <mergeCell ref="W51:Y51"/>
    <mergeCell ref="AE52:AG52"/>
    <mergeCell ref="AI52:AK52"/>
    <mergeCell ref="A53:B53"/>
    <mergeCell ref="D53:E53"/>
    <mergeCell ref="K53:M53"/>
    <mergeCell ref="O53:Q53"/>
    <mergeCell ref="S53:U53"/>
    <mergeCell ref="W53:Y53"/>
    <mergeCell ref="AA53:AC53"/>
    <mergeCell ref="AE53:AG53"/>
    <mergeCell ref="AI53:AK53"/>
    <mergeCell ref="A54:B54"/>
    <mergeCell ref="D54:E54"/>
    <mergeCell ref="K54:M54"/>
    <mergeCell ref="O54:Q54"/>
    <mergeCell ref="S54:U54"/>
    <mergeCell ref="W54:Y54"/>
    <mergeCell ref="AA54:AC54"/>
    <mergeCell ref="AE54:AG54"/>
    <mergeCell ref="AI54:AK54"/>
    <mergeCell ref="AA55:AC55"/>
    <mergeCell ref="AE55:AG55"/>
    <mergeCell ref="AI55:AK55"/>
    <mergeCell ref="A56:B56"/>
    <mergeCell ref="D56:E56"/>
    <mergeCell ref="K56:M56"/>
    <mergeCell ref="O56:Q56"/>
    <mergeCell ref="S56:U56"/>
    <mergeCell ref="W56:Y56"/>
    <mergeCell ref="AA56:AC56"/>
    <mergeCell ref="A55:B55"/>
    <mergeCell ref="D55:E55"/>
    <mergeCell ref="K55:M55"/>
    <mergeCell ref="O55:Q55"/>
    <mergeCell ref="S55:U55"/>
    <mergeCell ref="W55:Y55"/>
    <mergeCell ref="AE56:AG56"/>
    <mergeCell ref="AI56:AK56"/>
    <mergeCell ref="A57:B57"/>
    <mergeCell ref="D57:E57"/>
    <mergeCell ref="K57:M57"/>
    <mergeCell ref="O57:Q57"/>
    <mergeCell ref="S57:U57"/>
    <mergeCell ref="W57:Y57"/>
    <mergeCell ref="AA57:AC57"/>
    <mergeCell ref="AE57:AG57"/>
    <mergeCell ref="AI57:AK57"/>
    <mergeCell ref="A58:B58"/>
    <mergeCell ref="D58:E58"/>
    <mergeCell ref="K58:M58"/>
    <mergeCell ref="O58:Q58"/>
    <mergeCell ref="S58:U58"/>
    <mergeCell ref="W58:Y58"/>
    <mergeCell ref="AA58:AC58"/>
    <mergeCell ref="AE58:AG58"/>
    <mergeCell ref="AI58:AK58"/>
    <mergeCell ref="AA59:AC59"/>
    <mergeCell ref="AE59:AG59"/>
    <mergeCell ref="AI59:AK59"/>
    <mergeCell ref="A60:B60"/>
    <mergeCell ref="D60:E60"/>
    <mergeCell ref="K60:M60"/>
    <mergeCell ref="O60:Q60"/>
    <mergeCell ref="S60:U60"/>
    <mergeCell ref="W60:Y60"/>
    <mergeCell ref="AA60:AC60"/>
    <mergeCell ref="A59:B59"/>
    <mergeCell ref="D59:E59"/>
    <mergeCell ref="K59:M59"/>
    <mergeCell ref="O59:Q59"/>
    <mergeCell ref="S59:U59"/>
    <mergeCell ref="W59:Y59"/>
    <mergeCell ref="AE60:AG60"/>
    <mergeCell ref="AI60:AK60"/>
    <mergeCell ref="A61:B61"/>
    <mergeCell ref="D61:E61"/>
    <mergeCell ref="K61:M61"/>
    <mergeCell ref="O61:Q61"/>
    <mergeCell ref="S61:U61"/>
    <mergeCell ref="W61:Y61"/>
    <mergeCell ref="AA61:AC61"/>
    <mergeCell ref="AE61:AG61"/>
    <mergeCell ref="AI61:AK61"/>
    <mergeCell ref="A62:B62"/>
    <mergeCell ref="D62:E62"/>
    <mergeCell ref="K62:M62"/>
    <mergeCell ref="O62:Q62"/>
    <mergeCell ref="S62:U62"/>
    <mergeCell ref="W62:Y62"/>
    <mergeCell ref="AA62:AC62"/>
    <mergeCell ref="AE62:AG62"/>
    <mergeCell ref="AI62:AK62"/>
    <mergeCell ref="B64:AL64"/>
    <mergeCell ref="Z5:AL6"/>
    <mergeCell ref="A78:AL78"/>
    <mergeCell ref="A69:C70"/>
    <mergeCell ref="D69:J70"/>
    <mergeCell ref="K69:L70"/>
    <mergeCell ref="A75:AL75"/>
    <mergeCell ref="A76:AL76"/>
    <mergeCell ref="A77:AL77"/>
    <mergeCell ref="AA63:AC63"/>
    <mergeCell ref="AE63:AG63"/>
    <mergeCell ref="AI63:AK63"/>
    <mergeCell ref="A66:C67"/>
    <mergeCell ref="D66:J67"/>
    <mergeCell ref="K66:L67"/>
    <mergeCell ref="O66:Q67"/>
    <mergeCell ref="R66:X67"/>
    <mergeCell ref="Y66:Z67"/>
    <mergeCell ref="A63:B63"/>
    <mergeCell ref="D63:E63"/>
    <mergeCell ref="K63:M63"/>
    <mergeCell ref="O63:Q63"/>
    <mergeCell ref="S63:U63"/>
    <mergeCell ref="W63:Y63"/>
  </mergeCells>
  <phoneticPr fontId="1"/>
  <dataValidations count="6">
    <dataValidation type="decimal" operator="notEqual" allowBlank="1" showInputMessage="1" showErrorMessage="1" sqref="Q10:T12" xr:uid="{00000000-0002-0000-0700-000000000000}">
      <formula1>0</formula1>
    </dataValidation>
    <dataValidation type="whole" operator="notEqual" allowBlank="1" showInputMessage="1" showErrorMessage="1" sqref="H10:L12" xr:uid="{00000000-0002-0000-0700-000001000000}">
      <formula1>0</formula1>
    </dataValidation>
    <dataValidation type="decimal" operator="greaterThanOrEqual" allowBlank="1" showInputMessage="1" showErrorMessage="1" sqref="G24:G63 I24:I63" xr:uid="{00000000-0002-0000-0700-000002000000}">
      <formula1>0</formula1>
    </dataValidation>
    <dataValidation type="whole" operator="greaterThanOrEqual" allowBlank="1" showInputMessage="1" showErrorMessage="1" sqref="W24:Y63 AA24:AC63" xr:uid="{00000000-0002-0000-0700-000003000000}">
      <formula1>0</formula1>
    </dataValidation>
    <dataValidation type="whole" operator="greaterThan" allowBlank="1" showInputMessage="1" showErrorMessage="1" sqref="D19:F20" xr:uid="{00000000-0002-0000-0700-000004000000}">
      <formula1>0</formula1>
    </dataValidation>
    <dataValidation type="list" allowBlank="1" showInputMessage="1" showErrorMessage="1" sqref="A64" xr:uid="{00000000-0002-0000-0700-000005000000}">
      <formula1>"✓"</formula1>
    </dataValidation>
  </dataValidations>
  <printOptions horizontalCentered="1"/>
  <pageMargins left="0.39370078740157483" right="0.19685039370078741" top="0.59055118110236227" bottom="0.59055118110236227" header="0.51181102362204722" footer="0.51181102362204722"/>
  <pageSetup paperSize="9" scale="64" orientation="portrait" cellComments="asDisplayed" r:id="rId1"/>
  <headerFooter alignWithMargins="0"/>
  <drawing r:id="rId2"/>
  <legacyDrawing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tabColor rgb="FFFFFF00"/>
  </sheetPr>
  <dimension ref="A1:AO37"/>
  <sheetViews>
    <sheetView zoomScale="85" zoomScaleNormal="85" workbookViewId="0">
      <selection activeCell="J17" sqref="J17:R17"/>
    </sheetView>
  </sheetViews>
  <sheetFormatPr defaultColWidth="3.25" defaultRowHeight="19.899999999999999" customHeight="1"/>
  <cols>
    <col min="1" max="1" width="4.25" style="107" customWidth="1"/>
    <col min="2" max="2" width="3.25" style="107"/>
    <col min="3" max="3" width="8" style="107" customWidth="1"/>
    <col min="4" max="4" width="3.25" style="107"/>
    <col min="5" max="5" width="5.25" style="107" customWidth="1"/>
    <col min="6" max="6" width="4.25" style="107" customWidth="1"/>
    <col min="7" max="7" width="5.25" style="107" customWidth="1"/>
    <col min="8" max="18" width="3.25" style="107"/>
    <col min="19" max="19" width="2.25" style="107" customWidth="1"/>
    <col min="20" max="23" width="3.25" style="107"/>
    <col min="24" max="24" width="66.25" style="107" bestFit="1" customWidth="1"/>
    <col min="25" max="25" width="2.25" style="107" customWidth="1"/>
    <col min="26" max="16384" width="3.25" style="107"/>
  </cols>
  <sheetData>
    <row r="1" spans="1:23" ht="13.15">
      <c r="A1" s="107" t="s">
        <v>296</v>
      </c>
    </row>
    <row r="2" spans="1:23" ht="13.15"/>
    <row r="3" spans="1:23" ht="13.15">
      <c r="A3" s="576" t="s">
        <v>347</v>
      </c>
      <c r="B3" s="576"/>
      <c r="C3" s="576"/>
      <c r="D3" s="576"/>
      <c r="E3" s="576"/>
      <c r="F3" s="576"/>
      <c r="G3" s="576"/>
      <c r="H3" s="576"/>
      <c r="I3" s="576"/>
      <c r="J3" s="576"/>
      <c r="K3" s="576"/>
      <c r="L3" s="576"/>
      <c r="M3" s="576"/>
      <c r="N3" s="576"/>
      <c r="O3" s="576"/>
      <c r="P3" s="576"/>
      <c r="Q3" s="576"/>
      <c r="R3" s="576"/>
      <c r="S3" s="576"/>
      <c r="T3" s="576"/>
      <c r="U3" s="576"/>
      <c r="V3" s="576"/>
      <c r="W3" s="576"/>
    </row>
    <row r="4" spans="1:23" ht="13.15">
      <c r="A4" s="109"/>
      <c r="B4" s="109"/>
      <c r="C4" s="109"/>
      <c r="D4" s="109"/>
      <c r="E4" s="109"/>
      <c r="F4" s="109"/>
      <c r="G4" s="109"/>
      <c r="H4" s="109"/>
      <c r="I4" s="109"/>
      <c r="J4" s="109"/>
      <c r="K4" s="109"/>
      <c r="L4" s="109"/>
      <c r="M4" s="109"/>
      <c r="N4" s="109"/>
      <c r="P4" s="70" t="s">
        <v>310</v>
      </c>
      <c r="Q4" s="109"/>
      <c r="R4" s="109"/>
      <c r="S4" s="109"/>
      <c r="T4" s="109"/>
      <c r="U4" s="109"/>
      <c r="V4" s="109"/>
    </row>
    <row r="5" spans="1:23" ht="13.15" customHeight="1">
      <c r="L5" s="582" t="s">
        <v>298</v>
      </c>
      <c r="M5" s="583"/>
      <c r="N5" s="583"/>
      <c r="O5" s="584"/>
      <c r="P5" s="588" t="str">
        <f>IF(様式2!J4="","",様式2!J4)</f>
        <v/>
      </c>
      <c r="Q5" s="588"/>
      <c r="R5" s="588"/>
      <c r="S5" s="588"/>
      <c r="T5" s="588"/>
      <c r="U5" s="588"/>
      <c r="V5" s="588"/>
      <c r="W5" s="588"/>
    </row>
    <row r="6" spans="1:23" ht="13.15">
      <c r="L6" s="585"/>
      <c r="M6" s="586"/>
      <c r="N6" s="586"/>
      <c r="O6" s="587"/>
      <c r="P6" s="588"/>
      <c r="Q6" s="588"/>
      <c r="R6" s="588"/>
      <c r="S6" s="588"/>
      <c r="T6" s="588"/>
      <c r="U6" s="588"/>
      <c r="V6" s="588"/>
      <c r="W6" s="588"/>
    </row>
    <row r="7" spans="1:23" ht="13.15">
      <c r="N7" s="70"/>
    </row>
    <row r="8" spans="1:23" ht="13.5" customHeight="1">
      <c r="D8" s="119"/>
      <c r="E8" s="119"/>
    </row>
    <row r="9" spans="1:23" ht="13.5" customHeight="1">
      <c r="D9" s="119"/>
      <c r="E9" s="119"/>
    </row>
    <row r="10" spans="1:23" ht="13.5" customHeight="1">
      <c r="A10" s="107" t="s">
        <v>348</v>
      </c>
      <c r="D10" s="119"/>
      <c r="E10" s="119"/>
    </row>
    <row r="11" spans="1:23" ht="19.899999999999999" customHeight="1">
      <c r="A11" s="589" t="s">
        <v>349</v>
      </c>
      <c r="B11" s="589"/>
      <c r="C11" s="589"/>
      <c r="D11" s="589"/>
      <c r="E11" s="589"/>
      <c r="F11" s="589"/>
      <c r="G11" s="589"/>
      <c r="T11" s="580" t="s">
        <v>350</v>
      </c>
      <c r="U11" s="581"/>
      <c r="V11" s="581"/>
      <c r="W11" s="581"/>
    </row>
    <row r="12" spans="1:23" ht="19.899999999999999" customHeight="1">
      <c r="A12" s="561" t="s">
        <v>351</v>
      </c>
      <c r="B12" s="562"/>
      <c r="C12" s="562"/>
      <c r="D12" s="562"/>
      <c r="E12" s="562"/>
      <c r="F12" s="562"/>
      <c r="G12" s="562"/>
      <c r="H12" s="562"/>
      <c r="I12" s="562"/>
      <c r="J12" s="561" t="s">
        <v>352</v>
      </c>
      <c r="K12" s="562"/>
      <c r="L12" s="562"/>
      <c r="M12" s="562"/>
      <c r="N12" s="562"/>
      <c r="O12" s="562"/>
      <c r="P12" s="562"/>
      <c r="Q12" s="562"/>
      <c r="R12" s="562"/>
      <c r="S12" s="561" t="s">
        <v>353</v>
      </c>
      <c r="T12" s="562"/>
      <c r="U12" s="562"/>
      <c r="V12" s="562"/>
      <c r="W12" s="562"/>
    </row>
    <row r="13" spans="1:23" ht="40.15" customHeight="1">
      <c r="A13" s="569"/>
      <c r="B13" s="570"/>
      <c r="C13" s="570"/>
      <c r="D13" s="570"/>
      <c r="E13" s="570"/>
      <c r="F13" s="570"/>
      <c r="G13" s="570"/>
      <c r="H13" s="570"/>
      <c r="I13" s="571"/>
      <c r="J13" s="569"/>
      <c r="K13" s="570"/>
      <c r="L13" s="570"/>
      <c r="M13" s="570"/>
      <c r="N13" s="570"/>
      <c r="O13" s="570"/>
      <c r="P13" s="570"/>
      <c r="Q13" s="570"/>
      <c r="R13" s="571"/>
      <c r="S13" s="566"/>
      <c r="T13" s="567"/>
      <c r="U13" s="567"/>
      <c r="V13" s="567"/>
      <c r="W13" s="568"/>
    </row>
    <row r="14" spans="1:23" ht="40.15" customHeight="1">
      <c r="A14" s="590"/>
      <c r="B14" s="570"/>
      <c r="C14" s="570"/>
      <c r="D14" s="570"/>
      <c r="E14" s="570"/>
      <c r="F14" s="570"/>
      <c r="G14" s="570"/>
      <c r="H14" s="570"/>
      <c r="I14" s="571"/>
      <c r="J14" s="569"/>
      <c r="K14" s="570"/>
      <c r="L14" s="570"/>
      <c r="M14" s="570"/>
      <c r="N14" s="570"/>
      <c r="O14" s="570"/>
      <c r="P14" s="570"/>
      <c r="Q14" s="570"/>
      <c r="R14" s="571"/>
      <c r="S14" s="566"/>
      <c r="T14" s="567"/>
      <c r="U14" s="567"/>
      <c r="V14" s="567"/>
      <c r="W14" s="568"/>
    </row>
    <row r="15" spans="1:23" ht="40.15" customHeight="1">
      <c r="A15" s="569"/>
      <c r="B15" s="570"/>
      <c r="C15" s="570"/>
      <c r="D15" s="570"/>
      <c r="E15" s="570"/>
      <c r="F15" s="570"/>
      <c r="G15" s="570"/>
      <c r="H15" s="570"/>
      <c r="I15" s="571"/>
      <c r="J15" s="569"/>
      <c r="K15" s="570"/>
      <c r="L15" s="570"/>
      <c r="M15" s="570"/>
      <c r="N15" s="570"/>
      <c r="O15" s="570"/>
      <c r="P15" s="570"/>
      <c r="Q15" s="570"/>
      <c r="R15" s="571"/>
      <c r="S15" s="566"/>
      <c r="T15" s="567"/>
      <c r="U15" s="567"/>
      <c r="V15" s="567"/>
      <c r="W15" s="568"/>
    </row>
    <row r="16" spans="1:23" ht="40.15" customHeight="1">
      <c r="A16" s="569"/>
      <c r="B16" s="570"/>
      <c r="C16" s="570"/>
      <c r="D16" s="570"/>
      <c r="E16" s="570"/>
      <c r="F16" s="570"/>
      <c r="G16" s="570"/>
      <c r="H16" s="570"/>
      <c r="I16" s="571"/>
      <c r="J16" s="569"/>
      <c r="K16" s="570"/>
      <c r="L16" s="570"/>
      <c r="M16" s="570"/>
      <c r="N16" s="570"/>
      <c r="O16" s="570"/>
      <c r="P16" s="570"/>
      <c r="Q16" s="570"/>
      <c r="R16" s="571"/>
      <c r="S16" s="566"/>
      <c r="T16" s="567"/>
      <c r="U16" s="567"/>
      <c r="V16" s="567"/>
      <c r="W16" s="568"/>
    </row>
    <row r="17" spans="1:41" ht="40.15" customHeight="1">
      <c r="A17" s="569"/>
      <c r="B17" s="570"/>
      <c r="C17" s="570"/>
      <c r="D17" s="570"/>
      <c r="E17" s="570"/>
      <c r="F17" s="570"/>
      <c r="G17" s="570"/>
      <c r="H17" s="570"/>
      <c r="I17" s="571"/>
      <c r="J17" s="569"/>
      <c r="K17" s="570"/>
      <c r="L17" s="570"/>
      <c r="M17" s="570"/>
      <c r="N17" s="570"/>
      <c r="O17" s="570"/>
      <c r="P17" s="570"/>
      <c r="Q17" s="570"/>
      <c r="R17" s="571"/>
      <c r="S17" s="566"/>
      <c r="T17" s="567"/>
      <c r="U17" s="567"/>
      <c r="V17" s="567"/>
      <c r="W17" s="568"/>
    </row>
    <row r="18" spans="1:41" ht="19.899999999999999" customHeight="1">
      <c r="A18" s="578" t="s">
        <v>354</v>
      </c>
      <c r="B18" s="517"/>
      <c r="C18" s="517"/>
      <c r="D18" s="517"/>
      <c r="E18" s="517"/>
      <c r="F18" s="517"/>
      <c r="G18" s="517"/>
      <c r="H18" s="517"/>
      <c r="I18" s="517"/>
      <c r="J18" s="517"/>
      <c r="K18" s="517"/>
      <c r="L18" s="517"/>
      <c r="M18" s="517"/>
      <c r="N18" s="517"/>
      <c r="O18" s="517"/>
      <c r="P18" s="517"/>
      <c r="Q18" s="517"/>
      <c r="R18" s="517"/>
      <c r="S18" s="579">
        <f>SUM(S13:W17)</f>
        <v>0</v>
      </c>
      <c r="T18" s="579"/>
      <c r="U18" s="579"/>
      <c r="V18" s="579"/>
      <c r="W18" s="579"/>
    </row>
    <row r="19" spans="1:41" ht="25.15" customHeight="1">
      <c r="A19" s="268"/>
      <c r="B19" s="486" t="s">
        <v>335</v>
      </c>
      <c r="C19" s="486"/>
      <c r="D19" s="486"/>
      <c r="E19" s="486"/>
      <c r="F19" s="486"/>
      <c r="G19" s="486"/>
      <c r="H19" s="486"/>
      <c r="I19" s="486"/>
      <c r="J19" s="486"/>
      <c r="K19" s="486"/>
      <c r="L19" s="486"/>
      <c r="M19" s="486"/>
      <c r="N19" s="486"/>
      <c r="O19" s="486"/>
      <c r="P19" s="486"/>
      <c r="Q19" s="486"/>
      <c r="R19" s="486"/>
      <c r="S19" s="486"/>
      <c r="T19" s="486"/>
      <c r="U19" s="486"/>
      <c r="V19" s="486"/>
      <c r="W19" s="486"/>
    </row>
    <row r="20" spans="1:41" ht="19.899999999999999" customHeight="1">
      <c r="A20" s="148"/>
    </row>
    <row r="21" spans="1:41" ht="19.899999999999999" customHeight="1">
      <c r="A21" s="147" t="s">
        <v>355</v>
      </c>
      <c r="T21" s="580" t="s">
        <v>350</v>
      </c>
      <c r="U21" s="581"/>
      <c r="V21" s="581"/>
      <c r="W21" s="581"/>
    </row>
    <row r="22" spans="1:41" ht="38.65" customHeight="1">
      <c r="A22" s="563" t="s">
        <v>356</v>
      </c>
      <c r="B22" s="564"/>
      <c r="C22" s="564"/>
      <c r="D22" s="564"/>
      <c r="E22" s="564"/>
      <c r="F22" s="564"/>
      <c r="G22" s="564"/>
      <c r="H22" s="564"/>
      <c r="I22" s="564"/>
      <c r="J22" s="564"/>
      <c r="K22" s="564"/>
      <c r="L22" s="564"/>
      <c r="M22" s="564"/>
      <c r="N22" s="564"/>
      <c r="O22" s="564"/>
      <c r="P22" s="564"/>
      <c r="Q22" s="564"/>
      <c r="R22" s="564"/>
      <c r="S22" s="564"/>
      <c r="T22" s="564"/>
      <c r="U22" s="564"/>
      <c r="V22" s="564"/>
      <c r="W22" s="564"/>
    </row>
    <row r="23" spans="1:41" ht="19.899999999999999" customHeight="1">
      <c r="A23" s="561" t="s">
        <v>357</v>
      </c>
      <c r="B23" s="562"/>
      <c r="C23" s="562"/>
      <c r="D23" s="562"/>
      <c r="E23" s="562"/>
      <c r="F23" s="562"/>
      <c r="G23" s="562"/>
      <c r="H23" s="562"/>
      <c r="I23" s="562"/>
      <c r="J23" s="561" t="s">
        <v>352</v>
      </c>
      <c r="K23" s="562"/>
      <c r="L23" s="562"/>
      <c r="M23" s="562"/>
      <c r="N23" s="562"/>
      <c r="O23" s="562"/>
      <c r="P23" s="562"/>
      <c r="Q23" s="562"/>
      <c r="R23" s="562"/>
      <c r="S23" s="561" t="s">
        <v>358</v>
      </c>
      <c r="T23" s="562"/>
      <c r="U23" s="562"/>
      <c r="V23" s="562"/>
      <c r="W23" s="562"/>
    </row>
    <row r="24" spans="1:41" ht="40.15" customHeight="1">
      <c r="A24" s="569"/>
      <c r="B24" s="570"/>
      <c r="C24" s="570"/>
      <c r="D24" s="570"/>
      <c r="E24" s="570"/>
      <c r="F24" s="570"/>
      <c r="G24" s="570"/>
      <c r="H24" s="570"/>
      <c r="I24" s="571"/>
      <c r="J24" s="569"/>
      <c r="K24" s="570"/>
      <c r="L24" s="570"/>
      <c r="M24" s="570"/>
      <c r="N24" s="570"/>
      <c r="O24" s="570"/>
      <c r="P24" s="570"/>
      <c r="Q24" s="570"/>
      <c r="R24" s="571"/>
      <c r="S24" s="566"/>
      <c r="T24" s="567"/>
      <c r="U24" s="567"/>
      <c r="V24" s="567"/>
      <c r="W24" s="568"/>
    </row>
    <row r="25" spans="1:41" ht="40.15" customHeight="1">
      <c r="A25" s="569"/>
      <c r="B25" s="570"/>
      <c r="C25" s="570"/>
      <c r="D25" s="570"/>
      <c r="E25" s="570"/>
      <c r="F25" s="570"/>
      <c r="G25" s="570"/>
      <c r="H25" s="570"/>
      <c r="I25" s="571"/>
      <c r="J25" s="569"/>
      <c r="K25" s="570"/>
      <c r="L25" s="570"/>
      <c r="M25" s="570"/>
      <c r="N25" s="570"/>
      <c r="O25" s="570"/>
      <c r="P25" s="570"/>
      <c r="Q25" s="570"/>
      <c r="R25" s="571"/>
      <c r="S25" s="566"/>
      <c r="T25" s="567"/>
      <c r="U25" s="567"/>
      <c r="V25" s="567"/>
      <c r="W25" s="568"/>
    </row>
    <row r="26" spans="1:41" ht="40.15" customHeight="1">
      <c r="A26" s="569"/>
      <c r="B26" s="570"/>
      <c r="C26" s="570"/>
      <c r="D26" s="570"/>
      <c r="E26" s="570"/>
      <c r="F26" s="570"/>
      <c r="G26" s="570"/>
      <c r="H26" s="570"/>
      <c r="I26" s="571"/>
      <c r="J26" s="569"/>
      <c r="K26" s="570"/>
      <c r="L26" s="570"/>
      <c r="M26" s="570"/>
      <c r="N26" s="570"/>
      <c r="O26" s="570"/>
      <c r="P26" s="570"/>
      <c r="Q26" s="570"/>
      <c r="R26" s="571"/>
      <c r="S26" s="566"/>
      <c r="T26" s="567"/>
      <c r="U26" s="567"/>
      <c r="V26" s="567"/>
      <c r="W26" s="568"/>
    </row>
    <row r="27" spans="1:41" ht="40.15" customHeight="1">
      <c r="A27" s="569"/>
      <c r="B27" s="570"/>
      <c r="C27" s="570"/>
      <c r="D27" s="570"/>
      <c r="E27" s="570"/>
      <c r="F27" s="570"/>
      <c r="G27" s="570"/>
      <c r="H27" s="570"/>
      <c r="I27" s="571"/>
      <c r="J27" s="569"/>
      <c r="K27" s="570"/>
      <c r="L27" s="570"/>
      <c r="M27" s="570"/>
      <c r="N27" s="570"/>
      <c r="O27" s="570"/>
      <c r="P27" s="570"/>
      <c r="Q27" s="570"/>
      <c r="R27" s="571"/>
      <c r="S27" s="566"/>
      <c r="T27" s="567"/>
      <c r="U27" s="567"/>
      <c r="V27" s="567"/>
      <c r="W27" s="568"/>
    </row>
    <row r="28" spans="1:41" ht="40.15" customHeight="1">
      <c r="A28" s="574"/>
      <c r="B28" s="524"/>
      <c r="C28" s="524"/>
      <c r="D28" s="524"/>
      <c r="E28" s="524"/>
      <c r="F28" s="524"/>
      <c r="G28" s="524"/>
      <c r="H28" s="524"/>
      <c r="I28" s="524"/>
      <c r="J28" s="574"/>
      <c r="K28" s="524"/>
      <c r="L28" s="524"/>
      <c r="M28" s="524"/>
      <c r="N28" s="524"/>
      <c r="O28" s="524"/>
      <c r="P28" s="524"/>
      <c r="Q28" s="524"/>
      <c r="R28" s="524"/>
      <c r="S28" s="575"/>
      <c r="T28" s="575"/>
      <c r="U28" s="575"/>
      <c r="V28" s="575"/>
      <c r="W28" s="575"/>
    </row>
    <row r="29" spans="1:41" ht="19.899999999999999" customHeight="1">
      <c r="A29" s="578" t="s">
        <v>354</v>
      </c>
      <c r="B29" s="517"/>
      <c r="C29" s="517"/>
      <c r="D29" s="517"/>
      <c r="E29" s="517"/>
      <c r="F29" s="517"/>
      <c r="G29" s="517"/>
      <c r="H29" s="517"/>
      <c r="I29" s="517"/>
      <c r="J29" s="517"/>
      <c r="K29" s="517"/>
      <c r="L29" s="517"/>
      <c r="M29" s="517"/>
      <c r="N29" s="517"/>
      <c r="O29" s="517"/>
      <c r="P29" s="517"/>
      <c r="Q29" s="517"/>
      <c r="R29" s="517"/>
      <c r="S29" s="579">
        <f>SUM(S24:W28)</f>
        <v>0</v>
      </c>
      <c r="T29" s="579"/>
      <c r="U29" s="579"/>
      <c r="V29" s="579"/>
      <c r="W29" s="579"/>
      <c r="X29" s="565" t="str">
        <f>IF(S18&gt;S29*2,"収受予定額が実証運行の経費の合計額の1/2より低い金額となっております"&amp;CHAR(10)&amp;"経費と収入額の詳細については各運輸局へご相談ください","")</f>
        <v/>
      </c>
      <c r="Y29" s="121"/>
      <c r="Z29" s="121"/>
      <c r="AA29" s="121"/>
      <c r="AB29" s="121"/>
      <c r="AC29" s="121"/>
      <c r="AD29" s="121"/>
      <c r="AE29" s="121"/>
      <c r="AF29" s="121"/>
      <c r="AG29" s="121"/>
      <c r="AH29" s="121"/>
      <c r="AI29" s="121"/>
      <c r="AJ29" s="121"/>
      <c r="AK29" s="121"/>
      <c r="AL29" s="121"/>
      <c r="AM29" s="121"/>
      <c r="AN29" s="121"/>
      <c r="AO29" s="121"/>
    </row>
    <row r="30" spans="1:41" ht="19.899999999999999" customHeight="1">
      <c r="A30" s="70"/>
      <c r="X30" s="565"/>
      <c r="Y30" s="121"/>
      <c r="Z30" s="121"/>
      <c r="AA30" s="121"/>
      <c r="AB30" s="121"/>
      <c r="AC30" s="121"/>
      <c r="AD30" s="121"/>
      <c r="AE30" s="121"/>
      <c r="AF30" s="121"/>
      <c r="AG30" s="121"/>
      <c r="AH30" s="121"/>
      <c r="AI30" s="121"/>
      <c r="AJ30" s="121"/>
      <c r="AK30" s="121"/>
      <c r="AL30" s="121"/>
      <c r="AM30" s="121"/>
      <c r="AN30" s="121"/>
      <c r="AO30" s="121"/>
    </row>
    <row r="31" spans="1:41" ht="19.899999999999999" customHeight="1">
      <c r="A31" s="70"/>
    </row>
    <row r="32" spans="1:41" ht="19.899999999999999" customHeight="1">
      <c r="A32" s="147" t="s">
        <v>359</v>
      </c>
    </row>
    <row r="33" spans="1:23" ht="19.899999999999999" customHeight="1">
      <c r="P33" s="573">
        <f>IF(S18="",0,S18)</f>
        <v>0</v>
      </c>
      <c r="Q33" s="573"/>
      <c r="R33" s="573"/>
      <c r="S33" s="573"/>
      <c r="T33" s="573"/>
      <c r="U33" s="573"/>
      <c r="V33" s="573"/>
      <c r="W33" s="149" t="s">
        <v>314</v>
      </c>
    </row>
    <row r="34" spans="1:23" ht="19.899999999999999" customHeight="1">
      <c r="A34" s="147" t="s">
        <v>360</v>
      </c>
    </row>
    <row r="35" spans="1:23" ht="19.899999999999999" customHeight="1">
      <c r="P35" s="572">
        <f>IF(S18="",0,S29-S18)</f>
        <v>0</v>
      </c>
      <c r="Q35" s="572"/>
      <c r="R35" s="572"/>
      <c r="S35" s="572"/>
      <c r="T35" s="572"/>
      <c r="U35" s="572"/>
      <c r="V35" s="572"/>
      <c r="W35" s="149" t="s">
        <v>314</v>
      </c>
    </row>
    <row r="36" spans="1:23" ht="19.899999999999999" customHeight="1">
      <c r="A36" s="147" t="s">
        <v>361</v>
      </c>
    </row>
    <row r="37" spans="1:23" ht="19.899999999999999" customHeight="1">
      <c r="A37" s="112" t="s">
        <v>346</v>
      </c>
      <c r="P37" s="577">
        <f>IF(P33&gt;60000000,30000000,ROUNDDOWN(P33/2,0))</f>
        <v>0</v>
      </c>
      <c r="Q37" s="577"/>
      <c r="R37" s="577"/>
      <c r="S37" s="577"/>
      <c r="T37" s="577"/>
      <c r="U37" s="577"/>
      <c r="V37" s="577"/>
      <c r="W37" s="149" t="s">
        <v>314</v>
      </c>
    </row>
  </sheetData>
  <sheetProtection algorithmName="SHA-512" hashValue="s3+0s5HG1bvvwXZRwrJSwkVqz0uoKNUaQ0u8CcHreJEqEau8fp06qjlv7R8XxFNrlUvJsDzhknOscXdHxDHLfQ==" saltValue="1EtiUHe8KzyMNxkYGusx4g==" spinCount="100000" sheet="1" objects="1" scenarios="1" selectLockedCells="1"/>
  <mergeCells count="52">
    <mergeCell ref="A13:I13"/>
    <mergeCell ref="J13:R13"/>
    <mergeCell ref="S13:W13"/>
    <mergeCell ref="A17:I17"/>
    <mergeCell ref="J17:R17"/>
    <mergeCell ref="S17:W17"/>
    <mergeCell ref="S14:W14"/>
    <mergeCell ref="A15:I15"/>
    <mergeCell ref="J15:R15"/>
    <mergeCell ref="S15:W15"/>
    <mergeCell ref="A16:I16"/>
    <mergeCell ref="J16:R16"/>
    <mergeCell ref="A14:I14"/>
    <mergeCell ref="J14:R14"/>
    <mergeCell ref="S16:W16"/>
    <mergeCell ref="T11:W11"/>
    <mergeCell ref="A12:I12"/>
    <mergeCell ref="J12:R12"/>
    <mergeCell ref="S12:W12"/>
    <mergeCell ref="L5:O6"/>
    <mergeCell ref="P5:W6"/>
    <mergeCell ref="A11:G11"/>
    <mergeCell ref="A3:W3"/>
    <mergeCell ref="P37:V37"/>
    <mergeCell ref="A29:R29"/>
    <mergeCell ref="S29:W29"/>
    <mergeCell ref="S24:W24"/>
    <mergeCell ref="S25:W25"/>
    <mergeCell ref="J25:R25"/>
    <mergeCell ref="A26:I26"/>
    <mergeCell ref="J26:R26"/>
    <mergeCell ref="S26:W26"/>
    <mergeCell ref="A24:I24"/>
    <mergeCell ref="A18:R18"/>
    <mergeCell ref="S18:W18"/>
    <mergeCell ref="T21:W21"/>
    <mergeCell ref="A23:I23"/>
    <mergeCell ref="J23:R23"/>
    <mergeCell ref="P35:V35"/>
    <mergeCell ref="P33:V33"/>
    <mergeCell ref="A28:I28"/>
    <mergeCell ref="J28:R28"/>
    <mergeCell ref="S28:W28"/>
    <mergeCell ref="S23:W23"/>
    <mergeCell ref="A22:W22"/>
    <mergeCell ref="B19:W19"/>
    <mergeCell ref="X29:X30"/>
    <mergeCell ref="S27:W27"/>
    <mergeCell ref="A25:I25"/>
    <mergeCell ref="J24:R24"/>
    <mergeCell ref="A27:I27"/>
    <mergeCell ref="J27:R27"/>
  </mergeCells>
  <phoneticPr fontId="1"/>
  <conditionalFormatting sqref="S29:W29">
    <cfRule type="expression" dxfId="1" priority="1">
      <formula>S18&gt;S29*2</formula>
    </cfRule>
  </conditionalFormatting>
  <dataValidations disablePrompts="1" count="2">
    <dataValidation type="whole" operator="greaterThanOrEqual" allowBlank="1" showInputMessage="1" showErrorMessage="1" sqref="S13:W17" xr:uid="{00000000-0002-0000-0800-000000000000}">
      <formula1>0</formula1>
    </dataValidation>
    <dataValidation type="list" allowBlank="1" showInputMessage="1" showErrorMessage="1" sqref="A19" xr:uid="{00000000-0002-0000-0800-000001000000}">
      <formula1>"✓"</formula1>
    </dataValidation>
  </dataValidations>
  <pageMargins left="0.7" right="0.7" top="0.75" bottom="0.75" header="0.3" footer="0.3"/>
  <pageSetup paperSize="9" scale="83" orientation="portrait" r:id="rId1"/>
  <drawing r:id="rId2"/>
  <legacy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tabColor rgb="FFFFFF00"/>
  </sheetPr>
  <dimension ref="A1:W36"/>
  <sheetViews>
    <sheetView zoomScale="85" zoomScaleNormal="85" workbookViewId="0">
      <selection activeCell="J16" sqref="J16:R16"/>
    </sheetView>
  </sheetViews>
  <sheetFormatPr defaultColWidth="3.75" defaultRowHeight="19.899999999999999" customHeight="1"/>
  <cols>
    <col min="1" max="1" width="4.25" style="107" customWidth="1"/>
    <col min="2" max="2" width="3.25" style="107" customWidth="1"/>
    <col min="3" max="3" width="8" style="107" customWidth="1"/>
    <col min="4" max="4" width="3.25" style="107" customWidth="1"/>
    <col min="5" max="5" width="5.25" style="107" customWidth="1"/>
    <col min="6" max="6" width="3.75" style="107"/>
    <col min="7" max="7" width="5.25" style="107" customWidth="1"/>
    <col min="8" max="23" width="3.25" style="107" customWidth="1"/>
    <col min="24" max="24" width="3.75" style="107"/>
    <col min="25" max="25" width="2.75" style="107" customWidth="1"/>
    <col min="26" max="16384" width="3.75" style="107"/>
  </cols>
  <sheetData>
    <row r="1" spans="1:23" ht="13.15">
      <c r="A1" s="107" t="s">
        <v>296</v>
      </c>
    </row>
    <row r="2" spans="1:23" ht="13.15"/>
    <row r="3" spans="1:23" ht="13.15">
      <c r="A3" s="576" t="s">
        <v>362</v>
      </c>
      <c r="B3" s="576"/>
      <c r="C3" s="576"/>
      <c r="D3" s="576"/>
      <c r="E3" s="576"/>
      <c r="F3" s="576"/>
      <c r="G3" s="576"/>
      <c r="H3" s="576"/>
      <c r="I3" s="576"/>
      <c r="J3" s="576"/>
      <c r="K3" s="576"/>
      <c r="L3" s="576"/>
      <c r="M3" s="576"/>
      <c r="N3" s="576"/>
      <c r="O3" s="576"/>
      <c r="P3" s="576"/>
      <c r="Q3" s="576"/>
      <c r="R3" s="576"/>
      <c r="S3" s="576"/>
      <c r="T3" s="576"/>
      <c r="U3" s="576"/>
      <c r="V3" s="576"/>
    </row>
    <row r="4" spans="1:23" ht="13.15">
      <c r="A4" s="109"/>
      <c r="B4" s="109"/>
      <c r="C4" s="109"/>
      <c r="D4" s="109"/>
      <c r="E4" s="109"/>
      <c r="F4" s="109"/>
      <c r="G4" s="109"/>
      <c r="H4" s="109"/>
      <c r="I4" s="109"/>
      <c r="J4" s="109"/>
      <c r="K4" s="109"/>
      <c r="L4" s="109"/>
      <c r="M4" s="109"/>
      <c r="O4" s="109"/>
      <c r="P4" s="70" t="s">
        <v>310</v>
      </c>
      <c r="Q4" s="109"/>
      <c r="R4" s="109"/>
      <c r="S4" s="109"/>
      <c r="T4" s="109"/>
      <c r="U4" s="109"/>
      <c r="V4" s="109"/>
    </row>
    <row r="5" spans="1:23" ht="13.15" customHeight="1">
      <c r="L5" s="582" t="s">
        <v>298</v>
      </c>
      <c r="M5" s="583"/>
      <c r="N5" s="583"/>
      <c r="O5" s="584"/>
      <c r="P5" s="591" t="str">
        <f>IF(様式2!J4="","",様式2!J4)</f>
        <v/>
      </c>
      <c r="Q5" s="592"/>
      <c r="R5" s="592"/>
      <c r="S5" s="592"/>
      <c r="T5" s="592"/>
      <c r="U5" s="592"/>
      <c r="V5" s="592"/>
      <c r="W5" s="593"/>
    </row>
    <row r="6" spans="1:23" ht="13.15">
      <c r="L6" s="585"/>
      <c r="M6" s="586"/>
      <c r="N6" s="586"/>
      <c r="O6" s="587"/>
      <c r="P6" s="594"/>
      <c r="Q6" s="595"/>
      <c r="R6" s="595"/>
      <c r="S6" s="595"/>
      <c r="T6" s="595"/>
      <c r="U6" s="595"/>
      <c r="V6" s="595"/>
      <c r="W6" s="596"/>
    </row>
    <row r="7" spans="1:23" ht="13.15">
      <c r="N7" s="70"/>
    </row>
    <row r="8" spans="1:23" ht="13.5" customHeight="1">
      <c r="D8" s="119"/>
      <c r="E8" s="119"/>
    </row>
    <row r="9" spans="1:23" ht="13.5" customHeight="1">
      <c r="D9" s="119"/>
      <c r="E9" s="119"/>
    </row>
    <row r="10" spans="1:23" ht="13.5" customHeight="1">
      <c r="A10" s="107" t="s">
        <v>348</v>
      </c>
      <c r="D10" s="119"/>
      <c r="E10" s="119"/>
    </row>
    <row r="11" spans="1:23" ht="19.899999999999999" customHeight="1">
      <c r="A11" s="589" t="s">
        <v>349</v>
      </c>
      <c r="B11" s="589"/>
      <c r="C11" s="589"/>
      <c r="D11" s="589"/>
      <c r="E11" s="589"/>
      <c r="F11" s="589"/>
      <c r="G11" s="589"/>
      <c r="T11" s="580" t="s">
        <v>350</v>
      </c>
      <c r="U11" s="581"/>
      <c r="V11" s="581"/>
      <c r="W11" s="581"/>
    </row>
    <row r="12" spans="1:23" ht="19.899999999999999" customHeight="1">
      <c r="A12" s="561" t="s">
        <v>351</v>
      </c>
      <c r="B12" s="562"/>
      <c r="C12" s="562"/>
      <c r="D12" s="562"/>
      <c r="E12" s="562"/>
      <c r="F12" s="562"/>
      <c r="G12" s="562"/>
      <c r="H12" s="562"/>
      <c r="I12" s="562"/>
      <c r="J12" s="561" t="s">
        <v>352</v>
      </c>
      <c r="K12" s="562"/>
      <c r="L12" s="562"/>
      <c r="M12" s="562"/>
      <c r="N12" s="562"/>
      <c r="O12" s="562"/>
      <c r="P12" s="562"/>
      <c r="Q12" s="562"/>
      <c r="R12" s="562"/>
      <c r="S12" s="561" t="s">
        <v>353</v>
      </c>
      <c r="T12" s="562"/>
      <c r="U12" s="562"/>
      <c r="V12" s="562"/>
      <c r="W12" s="562"/>
    </row>
    <row r="13" spans="1:23" ht="40.15" customHeight="1">
      <c r="A13" s="569"/>
      <c r="B13" s="570"/>
      <c r="C13" s="570"/>
      <c r="D13" s="570"/>
      <c r="E13" s="570"/>
      <c r="F13" s="570"/>
      <c r="G13" s="570"/>
      <c r="H13" s="570"/>
      <c r="I13" s="571"/>
      <c r="J13" s="569"/>
      <c r="K13" s="570"/>
      <c r="L13" s="570"/>
      <c r="M13" s="570"/>
      <c r="N13" s="570"/>
      <c r="O13" s="570"/>
      <c r="P13" s="570"/>
      <c r="Q13" s="570"/>
      <c r="R13" s="571"/>
      <c r="S13" s="566"/>
      <c r="T13" s="567"/>
      <c r="U13" s="567"/>
      <c r="V13" s="567"/>
      <c r="W13" s="568"/>
    </row>
    <row r="14" spans="1:23" ht="40.15" customHeight="1">
      <c r="A14" s="569"/>
      <c r="B14" s="570"/>
      <c r="C14" s="570"/>
      <c r="D14" s="570"/>
      <c r="E14" s="570"/>
      <c r="F14" s="570"/>
      <c r="G14" s="570"/>
      <c r="H14" s="570"/>
      <c r="I14" s="571"/>
      <c r="J14" s="569"/>
      <c r="K14" s="570"/>
      <c r="L14" s="570"/>
      <c r="M14" s="570"/>
      <c r="N14" s="570"/>
      <c r="O14" s="570"/>
      <c r="P14" s="570"/>
      <c r="Q14" s="570"/>
      <c r="R14" s="571"/>
      <c r="S14" s="566"/>
      <c r="T14" s="567"/>
      <c r="U14" s="567"/>
      <c r="V14" s="567"/>
      <c r="W14" s="568"/>
    </row>
    <row r="15" spans="1:23" ht="40.15" customHeight="1">
      <c r="A15" s="569"/>
      <c r="B15" s="570"/>
      <c r="C15" s="570"/>
      <c r="D15" s="570"/>
      <c r="E15" s="570"/>
      <c r="F15" s="570"/>
      <c r="G15" s="570"/>
      <c r="H15" s="570"/>
      <c r="I15" s="571"/>
      <c r="J15" s="569"/>
      <c r="K15" s="570"/>
      <c r="L15" s="570"/>
      <c r="M15" s="570"/>
      <c r="N15" s="570"/>
      <c r="O15" s="570"/>
      <c r="P15" s="570"/>
      <c r="Q15" s="570"/>
      <c r="R15" s="571"/>
      <c r="S15" s="566"/>
      <c r="T15" s="567"/>
      <c r="U15" s="567"/>
      <c r="V15" s="567"/>
      <c r="W15" s="568"/>
    </row>
    <row r="16" spans="1:23" ht="40.15" customHeight="1">
      <c r="A16" s="569"/>
      <c r="B16" s="570"/>
      <c r="C16" s="570"/>
      <c r="D16" s="570"/>
      <c r="E16" s="570"/>
      <c r="F16" s="570"/>
      <c r="G16" s="570"/>
      <c r="H16" s="570"/>
      <c r="I16" s="571"/>
      <c r="J16" s="569"/>
      <c r="K16" s="570"/>
      <c r="L16" s="570"/>
      <c r="M16" s="570"/>
      <c r="N16" s="570"/>
      <c r="O16" s="570"/>
      <c r="P16" s="570"/>
      <c r="Q16" s="570"/>
      <c r="R16" s="571"/>
      <c r="S16" s="566"/>
      <c r="T16" s="567"/>
      <c r="U16" s="567"/>
      <c r="V16" s="567"/>
      <c r="W16" s="568"/>
    </row>
    <row r="17" spans="1:23" ht="40.15" customHeight="1">
      <c r="A17" s="574"/>
      <c r="B17" s="524"/>
      <c r="C17" s="524"/>
      <c r="D17" s="524"/>
      <c r="E17" s="524"/>
      <c r="F17" s="524"/>
      <c r="G17" s="524"/>
      <c r="H17" s="524"/>
      <c r="I17" s="524"/>
      <c r="J17" s="574"/>
      <c r="K17" s="524"/>
      <c r="L17" s="524"/>
      <c r="M17" s="524"/>
      <c r="N17" s="524"/>
      <c r="O17" s="524"/>
      <c r="P17" s="524"/>
      <c r="Q17" s="524"/>
      <c r="R17" s="524"/>
      <c r="S17" s="575"/>
      <c r="T17" s="575"/>
      <c r="U17" s="575"/>
      <c r="V17" s="575"/>
      <c r="W17" s="575"/>
    </row>
    <row r="18" spans="1:23" ht="19.899999999999999" customHeight="1">
      <c r="A18" s="578" t="s">
        <v>354</v>
      </c>
      <c r="B18" s="517"/>
      <c r="C18" s="517"/>
      <c r="D18" s="517"/>
      <c r="E18" s="517"/>
      <c r="F18" s="517"/>
      <c r="G18" s="517"/>
      <c r="H18" s="517"/>
      <c r="I18" s="517"/>
      <c r="J18" s="517"/>
      <c r="K18" s="517"/>
      <c r="L18" s="517"/>
      <c r="M18" s="517"/>
      <c r="N18" s="517"/>
      <c r="O18" s="517"/>
      <c r="P18" s="517"/>
      <c r="Q18" s="517"/>
      <c r="R18" s="517"/>
      <c r="S18" s="579">
        <f>SUM(S13:W17)</f>
        <v>0</v>
      </c>
      <c r="T18" s="579"/>
      <c r="U18" s="579"/>
      <c r="V18" s="579"/>
      <c r="W18" s="579"/>
    </row>
    <row r="19" spans="1:23" ht="25.15" customHeight="1">
      <c r="A19" s="268"/>
      <c r="B19" s="486" t="s">
        <v>335</v>
      </c>
      <c r="C19" s="486"/>
      <c r="D19" s="486"/>
      <c r="E19" s="486"/>
      <c r="F19" s="486"/>
      <c r="G19" s="486"/>
      <c r="H19" s="486"/>
      <c r="I19" s="486"/>
      <c r="J19" s="486"/>
      <c r="K19" s="486"/>
      <c r="L19" s="486"/>
      <c r="M19" s="486"/>
      <c r="N19" s="486"/>
      <c r="O19" s="486"/>
      <c r="P19" s="486"/>
      <c r="Q19" s="486"/>
      <c r="R19" s="486"/>
      <c r="S19" s="486"/>
      <c r="T19" s="486"/>
      <c r="U19" s="486"/>
      <c r="V19" s="486"/>
      <c r="W19" s="486"/>
    </row>
    <row r="21" spans="1:23" ht="19.899999999999999" customHeight="1">
      <c r="A21" s="147" t="s">
        <v>355</v>
      </c>
      <c r="T21" s="580" t="s">
        <v>350</v>
      </c>
      <c r="U21" s="581"/>
      <c r="V21" s="581"/>
      <c r="W21" s="581"/>
    </row>
    <row r="22" spans="1:23" ht="19.899999999999999" customHeight="1">
      <c r="A22" s="562" t="s">
        <v>363</v>
      </c>
      <c r="B22" s="562"/>
      <c r="C22" s="562"/>
      <c r="D22" s="562"/>
      <c r="E22" s="562"/>
      <c r="F22" s="562"/>
      <c r="G22" s="562"/>
      <c r="H22" s="562"/>
      <c r="I22" s="562"/>
      <c r="J22" s="561" t="s">
        <v>352</v>
      </c>
      <c r="K22" s="562"/>
      <c r="L22" s="562"/>
      <c r="M22" s="562"/>
      <c r="N22" s="562"/>
      <c r="O22" s="562"/>
      <c r="P22" s="562"/>
      <c r="Q22" s="562"/>
      <c r="R22" s="562"/>
      <c r="S22" s="561" t="s">
        <v>358</v>
      </c>
      <c r="T22" s="562"/>
      <c r="U22" s="562"/>
      <c r="V22" s="562"/>
      <c r="W22" s="562"/>
    </row>
    <row r="23" spans="1:23" ht="40.15" customHeight="1">
      <c r="A23" s="569"/>
      <c r="B23" s="570"/>
      <c r="C23" s="570"/>
      <c r="D23" s="570"/>
      <c r="E23" s="570"/>
      <c r="F23" s="570"/>
      <c r="G23" s="570"/>
      <c r="H23" s="570"/>
      <c r="I23" s="571"/>
      <c r="J23" s="569"/>
      <c r="K23" s="570"/>
      <c r="L23" s="570"/>
      <c r="M23" s="570"/>
      <c r="N23" s="570"/>
      <c r="O23" s="570"/>
      <c r="P23" s="570"/>
      <c r="Q23" s="570"/>
      <c r="R23" s="571"/>
      <c r="S23" s="566"/>
      <c r="T23" s="567"/>
      <c r="U23" s="567"/>
      <c r="V23" s="567"/>
      <c r="W23" s="568"/>
    </row>
    <row r="24" spans="1:23" ht="40.15" customHeight="1">
      <c r="A24" s="569"/>
      <c r="B24" s="570"/>
      <c r="C24" s="570"/>
      <c r="D24" s="570"/>
      <c r="E24" s="570"/>
      <c r="F24" s="570"/>
      <c r="G24" s="570"/>
      <c r="H24" s="570"/>
      <c r="I24" s="571"/>
      <c r="J24" s="569"/>
      <c r="K24" s="570"/>
      <c r="L24" s="570"/>
      <c r="M24" s="570"/>
      <c r="N24" s="570"/>
      <c r="O24" s="570"/>
      <c r="P24" s="570"/>
      <c r="Q24" s="570"/>
      <c r="R24" s="571"/>
      <c r="S24" s="566"/>
      <c r="T24" s="567"/>
      <c r="U24" s="567"/>
      <c r="V24" s="567"/>
      <c r="W24" s="568"/>
    </row>
    <row r="25" spans="1:23" ht="40.15" customHeight="1">
      <c r="A25" s="569"/>
      <c r="B25" s="570"/>
      <c r="C25" s="570"/>
      <c r="D25" s="570"/>
      <c r="E25" s="570"/>
      <c r="F25" s="570"/>
      <c r="G25" s="570"/>
      <c r="H25" s="570"/>
      <c r="I25" s="571"/>
      <c r="J25" s="569"/>
      <c r="K25" s="570"/>
      <c r="L25" s="570"/>
      <c r="M25" s="570"/>
      <c r="N25" s="570"/>
      <c r="O25" s="570"/>
      <c r="P25" s="570"/>
      <c r="Q25" s="570"/>
      <c r="R25" s="571"/>
      <c r="S25" s="566"/>
      <c r="T25" s="567"/>
      <c r="U25" s="567"/>
      <c r="V25" s="567"/>
      <c r="W25" s="568"/>
    </row>
    <row r="26" spans="1:23" ht="40.15" customHeight="1">
      <c r="A26" s="569"/>
      <c r="B26" s="570"/>
      <c r="C26" s="570"/>
      <c r="D26" s="570"/>
      <c r="E26" s="570"/>
      <c r="F26" s="570"/>
      <c r="G26" s="570"/>
      <c r="H26" s="570"/>
      <c r="I26" s="571"/>
      <c r="J26" s="569"/>
      <c r="K26" s="570"/>
      <c r="L26" s="570"/>
      <c r="M26" s="570"/>
      <c r="N26" s="570"/>
      <c r="O26" s="570"/>
      <c r="P26" s="570"/>
      <c r="Q26" s="570"/>
      <c r="R26" s="571"/>
      <c r="S26" s="566"/>
      <c r="T26" s="567"/>
      <c r="U26" s="567"/>
      <c r="V26" s="567"/>
      <c r="W26" s="568"/>
    </row>
    <row r="27" spans="1:23" ht="40.15" customHeight="1">
      <c r="A27" s="574"/>
      <c r="B27" s="524"/>
      <c r="C27" s="524"/>
      <c r="D27" s="524"/>
      <c r="E27" s="524"/>
      <c r="F27" s="524"/>
      <c r="G27" s="524"/>
      <c r="H27" s="524"/>
      <c r="I27" s="524"/>
      <c r="J27" s="574"/>
      <c r="K27" s="524"/>
      <c r="L27" s="524"/>
      <c r="M27" s="524"/>
      <c r="N27" s="524"/>
      <c r="O27" s="524"/>
      <c r="P27" s="524"/>
      <c r="Q27" s="524"/>
      <c r="R27" s="524"/>
      <c r="S27" s="575"/>
      <c r="T27" s="575"/>
      <c r="U27" s="575"/>
      <c r="V27" s="575"/>
      <c r="W27" s="575"/>
    </row>
    <row r="28" spans="1:23" ht="19.899999999999999" customHeight="1">
      <c r="A28" s="578" t="s">
        <v>354</v>
      </c>
      <c r="B28" s="517"/>
      <c r="C28" s="517"/>
      <c r="D28" s="517"/>
      <c r="E28" s="517"/>
      <c r="F28" s="517"/>
      <c r="G28" s="517"/>
      <c r="H28" s="517"/>
      <c r="I28" s="517"/>
      <c r="J28" s="517"/>
      <c r="K28" s="517"/>
      <c r="L28" s="517"/>
      <c r="M28" s="517"/>
      <c r="N28" s="517"/>
      <c r="O28" s="517"/>
      <c r="P28" s="517"/>
      <c r="Q28" s="517"/>
      <c r="R28" s="517"/>
      <c r="S28" s="579">
        <f>SUM(S23:W27)</f>
        <v>0</v>
      </c>
      <c r="T28" s="579"/>
      <c r="U28" s="579"/>
      <c r="V28" s="579"/>
      <c r="W28" s="579"/>
    </row>
    <row r="29" spans="1:23" ht="19.899999999999999" customHeight="1">
      <c r="A29" s="70"/>
    </row>
    <row r="30" spans="1:23" ht="19.899999999999999" customHeight="1">
      <c r="A30" s="70"/>
    </row>
    <row r="31" spans="1:23" ht="19.899999999999999" customHeight="1">
      <c r="A31" s="147" t="s">
        <v>359</v>
      </c>
    </row>
    <row r="32" spans="1:23" ht="19.899999999999999" customHeight="1">
      <c r="P32" s="573">
        <f>S18</f>
        <v>0</v>
      </c>
      <c r="Q32" s="573"/>
      <c r="R32" s="573"/>
      <c r="S32" s="573"/>
      <c r="T32" s="573"/>
      <c r="U32" s="573"/>
      <c r="V32" s="573"/>
      <c r="W32" s="149" t="s">
        <v>314</v>
      </c>
    </row>
    <row r="33" spans="1:23" ht="16.149999999999999">
      <c r="P33" s="150"/>
      <c r="Q33" s="150"/>
      <c r="R33" s="150"/>
      <c r="S33" s="150"/>
      <c r="T33" s="150"/>
      <c r="U33" s="150"/>
      <c r="V33" s="150"/>
      <c r="W33" s="151"/>
    </row>
    <row r="34" spans="1:23" ht="16.149999999999999">
      <c r="P34" s="150"/>
      <c r="Q34" s="150"/>
      <c r="R34" s="150"/>
      <c r="S34" s="150"/>
      <c r="T34" s="150"/>
      <c r="U34" s="150"/>
      <c r="V34" s="150"/>
      <c r="W34" s="151"/>
    </row>
    <row r="35" spans="1:23" ht="19.899999999999999" customHeight="1">
      <c r="A35" s="147" t="s">
        <v>364</v>
      </c>
    </row>
    <row r="36" spans="1:23" ht="19.899999999999999" customHeight="1">
      <c r="A36" s="112" t="s">
        <v>346</v>
      </c>
      <c r="P36" s="573">
        <f>IF(P32&gt;60000000,30000000,ROUNDDOWN(P32/2,0))</f>
        <v>0</v>
      </c>
      <c r="Q36" s="573"/>
      <c r="R36" s="573"/>
      <c r="S36" s="573"/>
      <c r="T36" s="573"/>
      <c r="U36" s="573"/>
      <c r="V36" s="573"/>
      <c r="W36" s="149" t="s">
        <v>314</v>
      </c>
    </row>
  </sheetData>
  <sheetProtection algorithmName="SHA-512" hashValue="NxrZj4+CDakXcevr08p0C3T+G+ADnruZdDzXmnUHd0OM78FwAGBhFA2ueDKROV0yZLr+XYVAosbELeK7C6tdoQ==" saltValue="2LGo9NL1B89hcC+3LuOwfw==" spinCount="100000" sheet="1" objects="1" scenarios="1" selectLockedCells="1"/>
  <mergeCells count="49">
    <mergeCell ref="A17:I17"/>
    <mergeCell ref="J17:R17"/>
    <mergeCell ref="S17:W17"/>
    <mergeCell ref="T21:W21"/>
    <mergeCell ref="A22:I22"/>
    <mergeCell ref="J22:R22"/>
    <mergeCell ref="S22:W22"/>
    <mergeCell ref="A18:R18"/>
    <mergeCell ref="S18:W18"/>
    <mergeCell ref="B19:W19"/>
    <mergeCell ref="A3:V3"/>
    <mergeCell ref="T11:W11"/>
    <mergeCell ref="A12:I12"/>
    <mergeCell ref="J12:R12"/>
    <mergeCell ref="S12:W12"/>
    <mergeCell ref="P5:W6"/>
    <mergeCell ref="L5:O6"/>
    <mergeCell ref="A11:G11"/>
    <mergeCell ref="A16:I16"/>
    <mergeCell ref="J16:R16"/>
    <mergeCell ref="S16:W16"/>
    <mergeCell ref="A13:I13"/>
    <mergeCell ref="J13:R13"/>
    <mergeCell ref="S13:W13"/>
    <mergeCell ref="A14:I14"/>
    <mergeCell ref="J14:R14"/>
    <mergeCell ref="S14:W14"/>
    <mergeCell ref="A15:I15"/>
    <mergeCell ref="J15:R15"/>
    <mergeCell ref="S15:W15"/>
    <mergeCell ref="A25:I25"/>
    <mergeCell ref="J25:R25"/>
    <mergeCell ref="S25:W25"/>
    <mergeCell ref="A26:I26"/>
    <mergeCell ref="P36:V36"/>
    <mergeCell ref="J26:R26"/>
    <mergeCell ref="S26:W26"/>
    <mergeCell ref="P32:V32"/>
    <mergeCell ref="A27:I27"/>
    <mergeCell ref="J27:R27"/>
    <mergeCell ref="S27:W27"/>
    <mergeCell ref="A28:R28"/>
    <mergeCell ref="S28:W28"/>
    <mergeCell ref="S23:W23"/>
    <mergeCell ref="J23:R23"/>
    <mergeCell ref="A23:I23"/>
    <mergeCell ref="A24:I24"/>
    <mergeCell ref="J24:R24"/>
    <mergeCell ref="S24:W24"/>
  </mergeCells>
  <phoneticPr fontId="1"/>
  <dataValidations count="1">
    <dataValidation type="list" allowBlank="1" showInputMessage="1" showErrorMessage="1" sqref="A19" xr:uid="{00000000-0002-0000-0900-000000000000}">
      <formula1>"✓"</formula1>
    </dataValidation>
  </dataValidations>
  <pageMargins left="0.7" right="0.7" top="0.75" bottom="0.75" header="0.3" footer="0.3"/>
  <pageSetup paperSize="9" scale="87" orientation="portrait" r:id="rId1"/>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tabColor rgb="FFFFFF00"/>
  </sheetPr>
  <dimension ref="A1:W36"/>
  <sheetViews>
    <sheetView zoomScale="85" zoomScaleNormal="85" workbookViewId="0">
      <selection activeCell="S16" sqref="S16:W16"/>
    </sheetView>
  </sheetViews>
  <sheetFormatPr defaultColWidth="3.25" defaultRowHeight="19.899999999999999" customHeight="1"/>
  <cols>
    <col min="1" max="1" width="4.25" style="107" customWidth="1"/>
    <col min="2" max="2" width="3.25" style="107"/>
    <col min="3" max="3" width="8" style="107" customWidth="1"/>
    <col min="4" max="4" width="3.25" style="107"/>
    <col min="5" max="5" width="6.25" style="107" customWidth="1"/>
    <col min="6" max="6" width="3.25" style="107"/>
    <col min="7" max="7" width="5.25" style="107" customWidth="1"/>
    <col min="8" max="18" width="3.25" style="107"/>
    <col min="19" max="19" width="2.25" style="107" customWidth="1"/>
    <col min="20" max="24" width="3.25" style="107"/>
    <col min="25" max="25" width="2.25" style="107" customWidth="1"/>
    <col min="26" max="16384" width="3.25" style="107"/>
  </cols>
  <sheetData>
    <row r="1" spans="1:23" ht="13.15">
      <c r="A1" s="107" t="s">
        <v>296</v>
      </c>
    </row>
    <row r="2" spans="1:23" ht="13.15"/>
    <row r="3" spans="1:23" ht="13.15">
      <c r="A3" s="576" t="s">
        <v>365</v>
      </c>
      <c r="B3" s="576"/>
      <c r="C3" s="576"/>
      <c r="D3" s="576"/>
      <c r="E3" s="576"/>
      <c r="F3" s="576"/>
      <c r="G3" s="576"/>
      <c r="H3" s="576"/>
      <c r="I3" s="576"/>
      <c r="J3" s="576"/>
      <c r="K3" s="576"/>
      <c r="L3" s="576"/>
      <c r="M3" s="576"/>
      <c r="N3" s="576"/>
      <c r="O3" s="576"/>
      <c r="P3" s="576"/>
      <c r="Q3" s="576"/>
      <c r="R3" s="576"/>
      <c r="S3" s="576"/>
      <c r="T3" s="576"/>
      <c r="U3" s="576"/>
      <c r="V3" s="576"/>
    </row>
    <row r="4" spans="1:23" ht="13.15">
      <c r="A4" s="109"/>
      <c r="B4" s="109"/>
      <c r="C4" s="109"/>
      <c r="D4" s="109"/>
      <c r="E4" s="109"/>
      <c r="F4" s="109"/>
      <c r="G4" s="109"/>
      <c r="H4" s="109"/>
      <c r="I4" s="109"/>
      <c r="J4" s="109"/>
      <c r="K4" s="109"/>
      <c r="L4" s="109"/>
      <c r="M4" s="109"/>
      <c r="N4" s="109"/>
      <c r="O4" s="109"/>
      <c r="P4" s="70" t="s">
        <v>310</v>
      </c>
      <c r="Q4" s="109"/>
      <c r="R4" s="109"/>
      <c r="S4" s="109"/>
      <c r="T4" s="109"/>
      <c r="U4" s="109"/>
      <c r="V4" s="109"/>
    </row>
    <row r="5" spans="1:23" ht="13.15" customHeight="1">
      <c r="L5" s="613" t="s">
        <v>298</v>
      </c>
      <c r="M5" s="614"/>
      <c r="N5" s="614"/>
      <c r="O5" s="615"/>
      <c r="P5" s="588" t="str">
        <f>IF(様式2!J4="","",様式2!J4)</f>
        <v/>
      </c>
      <c r="Q5" s="588"/>
      <c r="R5" s="588"/>
      <c r="S5" s="588"/>
      <c r="T5" s="588"/>
      <c r="U5" s="588"/>
      <c r="V5" s="588"/>
      <c r="W5" s="588"/>
    </row>
    <row r="6" spans="1:23" ht="13.15">
      <c r="L6" s="616"/>
      <c r="M6" s="617"/>
      <c r="N6" s="617"/>
      <c r="O6" s="618"/>
      <c r="P6" s="588"/>
      <c r="Q6" s="588"/>
      <c r="R6" s="588"/>
      <c r="S6" s="588"/>
      <c r="T6" s="588"/>
      <c r="U6" s="588"/>
      <c r="V6" s="588"/>
      <c r="W6" s="588"/>
    </row>
    <row r="7" spans="1:23" ht="13.15">
      <c r="N7" s="70"/>
    </row>
    <row r="8" spans="1:23" ht="13.5" customHeight="1">
      <c r="D8" s="119"/>
      <c r="E8" s="119"/>
    </row>
    <row r="9" spans="1:23" ht="13.5" customHeight="1">
      <c r="D9" s="119"/>
      <c r="E9" s="119"/>
    </row>
    <row r="10" spans="1:23" ht="13.5" customHeight="1">
      <c r="A10" s="107" t="s">
        <v>366</v>
      </c>
      <c r="D10" s="119"/>
      <c r="E10" s="119"/>
    </row>
    <row r="11" spans="1:23" ht="19.899999999999999" customHeight="1">
      <c r="A11" s="589" t="s">
        <v>367</v>
      </c>
      <c r="B11" s="589"/>
      <c r="C11" s="589"/>
      <c r="D11" s="589"/>
      <c r="E11" s="589"/>
      <c r="F11" s="589"/>
      <c r="G11" s="589"/>
      <c r="T11" s="580" t="s">
        <v>350</v>
      </c>
      <c r="U11" s="581"/>
      <c r="V11" s="581"/>
      <c r="W11" s="581"/>
    </row>
    <row r="12" spans="1:23" ht="19.899999999999999" customHeight="1">
      <c r="A12" s="607" t="s">
        <v>368</v>
      </c>
      <c r="B12" s="608"/>
      <c r="C12" s="608"/>
      <c r="D12" s="608"/>
      <c r="E12" s="609"/>
      <c r="F12" s="604" t="s">
        <v>369</v>
      </c>
      <c r="G12" s="605"/>
      <c r="H12" s="605"/>
      <c r="I12" s="606"/>
      <c r="J12" s="607" t="s">
        <v>352</v>
      </c>
      <c r="K12" s="608"/>
      <c r="L12" s="608"/>
      <c r="M12" s="608"/>
      <c r="N12" s="608"/>
      <c r="O12" s="609"/>
      <c r="P12" s="610" t="s">
        <v>370</v>
      </c>
      <c r="Q12" s="611"/>
      <c r="R12" s="612"/>
      <c r="S12" s="561" t="s">
        <v>371</v>
      </c>
      <c r="T12" s="562"/>
      <c r="U12" s="562"/>
      <c r="V12" s="562"/>
      <c r="W12" s="562"/>
    </row>
    <row r="13" spans="1:23" ht="40.15" customHeight="1">
      <c r="A13" s="574"/>
      <c r="B13" s="574"/>
      <c r="C13" s="574"/>
      <c r="D13" s="574"/>
      <c r="E13" s="574"/>
      <c r="F13" s="569"/>
      <c r="G13" s="570"/>
      <c r="H13" s="570"/>
      <c r="I13" s="571"/>
      <c r="J13" s="569"/>
      <c r="K13" s="570"/>
      <c r="L13" s="570"/>
      <c r="M13" s="570"/>
      <c r="N13" s="570"/>
      <c r="O13" s="571"/>
      <c r="P13" s="569"/>
      <c r="Q13" s="570"/>
      <c r="R13" s="571"/>
      <c r="S13" s="597"/>
      <c r="T13" s="598"/>
      <c r="U13" s="598"/>
      <c r="V13" s="598"/>
      <c r="W13" s="599"/>
    </row>
    <row r="14" spans="1:23" ht="40.15" customHeight="1">
      <c r="A14" s="574"/>
      <c r="B14" s="574"/>
      <c r="C14" s="574"/>
      <c r="D14" s="574"/>
      <c r="E14" s="574"/>
      <c r="F14" s="569"/>
      <c r="G14" s="570"/>
      <c r="H14" s="570"/>
      <c r="I14" s="571"/>
      <c r="J14" s="569"/>
      <c r="K14" s="570"/>
      <c r="L14" s="570"/>
      <c r="M14" s="570"/>
      <c r="N14" s="570"/>
      <c r="O14" s="571"/>
      <c r="P14" s="569"/>
      <c r="Q14" s="570"/>
      <c r="R14" s="571"/>
      <c r="S14" s="597"/>
      <c r="T14" s="598"/>
      <c r="U14" s="598"/>
      <c r="V14" s="598"/>
      <c r="W14" s="599"/>
    </row>
    <row r="15" spans="1:23" ht="40.15" customHeight="1">
      <c r="A15" s="574"/>
      <c r="B15" s="574"/>
      <c r="C15" s="574"/>
      <c r="D15" s="574"/>
      <c r="E15" s="574"/>
      <c r="F15" s="569"/>
      <c r="G15" s="570"/>
      <c r="H15" s="570"/>
      <c r="I15" s="571"/>
      <c r="J15" s="569"/>
      <c r="K15" s="570"/>
      <c r="L15" s="570"/>
      <c r="M15" s="570"/>
      <c r="N15" s="570"/>
      <c r="O15" s="571"/>
      <c r="P15" s="569"/>
      <c r="Q15" s="570"/>
      <c r="R15" s="571"/>
      <c r="S15" s="597"/>
      <c r="T15" s="598"/>
      <c r="U15" s="598"/>
      <c r="V15" s="598"/>
      <c r="W15" s="599"/>
    </row>
    <row r="16" spans="1:23" ht="40.15" customHeight="1">
      <c r="A16" s="574"/>
      <c r="B16" s="574"/>
      <c r="C16" s="574"/>
      <c r="D16" s="574"/>
      <c r="E16" s="574"/>
      <c r="F16" s="569"/>
      <c r="G16" s="570"/>
      <c r="H16" s="570"/>
      <c r="I16" s="571"/>
      <c r="J16" s="569"/>
      <c r="K16" s="570"/>
      <c r="L16" s="570"/>
      <c r="M16" s="570"/>
      <c r="N16" s="570"/>
      <c r="O16" s="571"/>
      <c r="P16" s="569"/>
      <c r="Q16" s="570"/>
      <c r="R16" s="571"/>
      <c r="S16" s="597"/>
      <c r="T16" s="598"/>
      <c r="U16" s="598"/>
      <c r="V16" s="598"/>
      <c r="W16" s="599"/>
    </row>
    <row r="17" spans="1:23" ht="40.15" customHeight="1">
      <c r="A17" s="574"/>
      <c r="B17" s="574"/>
      <c r="C17" s="574"/>
      <c r="D17" s="574"/>
      <c r="E17" s="574"/>
      <c r="F17" s="524"/>
      <c r="G17" s="524"/>
      <c r="H17" s="524"/>
      <c r="I17" s="524"/>
      <c r="J17" s="574"/>
      <c r="K17" s="574"/>
      <c r="L17" s="574"/>
      <c r="M17" s="574"/>
      <c r="N17" s="574"/>
      <c r="O17" s="574"/>
      <c r="P17" s="524"/>
      <c r="Q17" s="524"/>
      <c r="R17" s="524"/>
      <c r="S17" s="600"/>
      <c r="T17" s="600"/>
      <c r="U17" s="600"/>
      <c r="V17" s="600"/>
      <c r="W17" s="600"/>
    </row>
    <row r="18" spans="1:23" ht="19.899999999999999" customHeight="1">
      <c r="A18" s="578" t="s">
        <v>354</v>
      </c>
      <c r="B18" s="517"/>
      <c r="C18" s="517"/>
      <c r="D18" s="517"/>
      <c r="E18" s="517"/>
      <c r="F18" s="517"/>
      <c r="G18" s="517"/>
      <c r="H18" s="517"/>
      <c r="I18" s="517"/>
      <c r="J18" s="517"/>
      <c r="K18" s="517"/>
      <c r="L18" s="517"/>
      <c r="M18" s="517"/>
      <c r="N18" s="517"/>
      <c r="O18" s="517"/>
      <c r="P18" s="517"/>
      <c r="Q18" s="517"/>
      <c r="R18" s="517"/>
      <c r="S18" s="579">
        <f>SUM(S13:W17)</f>
        <v>0</v>
      </c>
      <c r="T18" s="579"/>
      <c r="U18" s="579"/>
      <c r="V18" s="579"/>
      <c r="W18" s="579"/>
    </row>
    <row r="19" spans="1:23" ht="25.15" customHeight="1">
      <c r="A19" s="268"/>
      <c r="B19" s="486" t="s">
        <v>372</v>
      </c>
      <c r="C19" s="486"/>
      <c r="D19" s="486"/>
      <c r="E19" s="486"/>
      <c r="F19" s="486"/>
      <c r="G19" s="486"/>
      <c r="H19" s="486"/>
      <c r="I19" s="486"/>
      <c r="J19" s="486"/>
      <c r="K19" s="486"/>
      <c r="L19" s="486"/>
      <c r="M19" s="486"/>
      <c r="N19" s="486"/>
      <c r="O19" s="486"/>
      <c r="P19" s="486"/>
      <c r="Q19" s="486"/>
      <c r="R19" s="486"/>
      <c r="S19" s="486"/>
      <c r="T19" s="486"/>
      <c r="U19" s="486"/>
      <c r="V19" s="486"/>
      <c r="W19" s="486"/>
    </row>
    <row r="21" spans="1:23" ht="19.899999999999999" customHeight="1">
      <c r="A21" s="147" t="s">
        <v>373</v>
      </c>
      <c r="T21" s="580" t="s">
        <v>350</v>
      </c>
      <c r="U21" s="581"/>
      <c r="V21" s="581"/>
      <c r="W21" s="581"/>
    </row>
    <row r="22" spans="1:23" ht="19.899999999999999" customHeight="1">
      <c r="A22" s="601" t="s">
        <v>374</v>
      </c>
      <c r="B22" s="602"/>
      <c r="C22" s="602"/>
      <c r="D22" s="602"/>
      <c r="E22" s="603"/>
      <c r="F22" s="604" t="s">
        <v>375</v>
      </c>
      <c r="G22" s="605"/>
      <c r="H22" s="605"/>
      <c r="I22" s="606"/>
      <c r="J22" s="607" t="s">
        <v>352</v>
      </c>
      <c r="K22" s="608"/>
      <c r="L22" s="608"/>
      <c r="M22" s="608"/>
      <c r="N22" s="608"/>
      <c r="O22" s="609"/>
      <c r="P22" s="610" t="s">
        <v>370</v>
      </c>
      <c r="Q22" s="611"/>
      <c r="R22" s="612"/>
      <c r="S22" s="561" t="s">
        <v>376</v>
      </c>
      <c r="T22" s="562"/>
      <c r="U22" s="562"/>
      <c r="V22" s="562"/>
      <c r="W22" s="562"/>
    </row>
    <row r="23" spans="1:23" ht="40.15" customHeight="1">
      <c r="A23" s="574"/>
      <c r="B23" s="574"/>
      <c r="C23" s="574"/>
      <c r="D23" s="574"/>
      <c r="E23" s="574"/>
      <c r="F23" s="569"/>
      <c r="G23" s="570"/>
      <c r="H23" s="570"/>
      <c r="I23" s="571"/>
      <c r="J23" s="569"/>
      <c r="K23" s="570"/>
      <c r="L23" s="570"/>
      <c r="M23" s="570"/>
      <c r="N23" s="570"/>
      <c r="O23" s="571"/>
      <c r="P23" s="569"/>
      <c r="Q23" s="570"/>
      <c r="R23" s="571"/>
      <c r="S23" s="597"/>
      <c r="T23" s="598"/>
      <c r="U23" s="598"/>
      <c r="V23" s="598"/>
      <c r="W23" s="599"/>
    </row>
    <row r="24" spans="1:23" ht="40.15" customHeight="1">
      <c r="A24" s="574"/>
      <c r="B24" s="574"/>
      <c r="C24" s="574"/>
      <c r="D24" s="574"/>
      <c r="E24" s="574"/>
      <c r="F24" s="569"/>
      <c r="G24" s="570"/>
      <c r="H24" s="570"/>
      <c r="I24" s="571"/>
      <c r="J24" s="569"/>
      <c r="K24" s="570"/>
      <c r="L24" s="570"/>
      <c r="M24" s="570"/>
      <c r="N24" s="570"/>
      <c r="O24" s="571"/>
      <c r="P24" s="569"/>
      <c r="Q24" s="570"/>
      <c r="R24" s="571"/>
      <c r="S24" s="597"/>
      <c r="T24" s="598"/>
      <c r="U24" s="598"/>
      <c r="V24" s="598"/>
      <c r="W24" s="599"/>
    </row>
    <row r="25" spans="1:23" ht="40.15" customHeight="1">
      <c r="A25" s="574"/>
      <c r="B25" s="574"/>
      <c r="C25" s="574"/>
      <c r="D25" s="574"/>
      <c r="E25" s="574"/>
      <c r="F25" s="569"/>
      <c r="G25" s="570"/>
      <c r="H25" s="570"/>
      <c r="I25" s="571"/>
      <c r="J25" s="569"/>
      <c r="K25" s="570"/>
      <c r="L25" s="570"/>
      <c r="M25" s="570"/>
      <c r="N25" s="570"/>
      <c r="O25" s="571"/>
      <c r="P25" s="569"/>
      <c r="Q25" s="570"/>
      <c r="R25" s="571"/>
      <c r="S25" s="597"/>
      <c r="T25" s="598"/>
      <c r="U25" s="598"/>
      <c r="V25" s="598"/>
      <c r="W25" s="599"/>
    </row>
    <row r="26" spans="1:23" ht="40.15" customHeight="1">
      <c r="A26" s="574"/>
      <c r="B26" s="574"/>
      <c r="C26" s="574"/>
      <c r="D26" s="574"/>
      <c r="E26" s="574"/>
      <c r="F26" s="569"/>
      <c r="G26" s="570"/>
      <c r="H26" s="570"/>
      <c r="I26" s="571"/>
      <c r="J26" s="569"/>
      <c r="K26" s="570"/>
      <c r="L26" s="570"/>
      <c r="M26" s="570"/>
      <c r="N26" s="570"/>
      <c r="O26" s="571"/>
      <c r="P26" s="569"/>
      <c r="Q26" s="570"/>
      <c r="R26" s="571"/>
      <c r="S26" s="597"/>
      <c r="T26" s="598"/>
      <c r="U26" s="598"/>
      <c r="V26" s="598"/>
      <c r="W26" s="599"/>
    </row>
    <row r="27" spans="1:23" ht="40.15" customHeight="1">
      <c r="A27" s="574"/>
      <c r="B27" s="574"/>
      <c r="C27" s="574"/>
      <c r="D27" s="574"/>
      <c r="E27" s="574"/>
      <c r="F27" s="524"/>
      <c r="G27" s="524"/>
      <c r="H27" s="524"/>
      <c r="I27" s="524"/>
      <c r="J27" s="574"/>
      <c r="K27" s="574"/>
      <c r="L27" s="574"/>
      <c r="M27" s="574"/>
      <c r="N27" s="574"/>
      <c r="O27" s="574"/>
      <c r="P27" s="524"/>
      <c r="Q27" s="524"/>
      <c r="R27" s="524"/>
      <c r="S27" s="600"/>
      <c r="T27" s="600"/>
      <c r="U27" s="600"/>
      <c r="V27" s="600"/>
      <c r="W27" s="600"/>
    </row>
    <row r="28" spans="1:23" ht="19.899999999999999" customHeight="1">
      <c r="A28" s="578" t="s">
        <v>354</v>
      </c>
      <c r="B28" s="517"/>
      <c r="C28" s="517"/>
      <c r="D28" s="517"/>
      <c r="E28" s="517"/>
      <c r="F28" s="517"/>
      <c r="G28" s="517"/>
      <c r="H28" s="517"/>
      <c r="I28" s="517"/>
      <c r="J28" s="517"/>
      <c r="K28" s="517"/>
      <c r="L28" s="517"/>
      <c r="M28" s="517"/>
      <c r="N28" s="517"/>
      <c r="O28" s="517"/>
      <c r="P28" s="517"/>
      <c r="Q28" s="517"/>
      <c r="R28" s="517"/>
      <c r="S28" s="579">
        <f>SUM(S23:W27)</f>
        <v>0</v>
      </c>
      <c r="T28" s="579"/>
      <c r="U28" s="579"/>
      <c r="V28" s="579"/>
      <c r="W28" s="579"/>
    </row>
    <row r="29" spans="1:23" ht="19.899999999999999" customHeight="1">
      <c r="A29" s="147" t="s">
        <v>377</v>
      </c>
      <c r="B29" s="109"/>
      <c r="C29" s="109"/>
      <c r="D29" s="109"/>
      <c r="E29" s="109"/>
      <c r="F29" s="109"/>
      <c r="G29" s="109"/>
      <c r="H29" s="109"/>
      <c r="I29" s="109"/>
      <c r="J29" s="109"/>
      <c r="K29" s="109"/>
      <c r="L29" s="109"/>
      <c r="M29" s="109"/>
      <c r="N29" s="109"/>
      <c r="O29" s="109"/>
      <c r="P29" s="109"/>
      <c r="Q29" s="109"/>
      <c r="R29" s="109"/>
      <c r="S29" s="152"/>
      <c r="T29" s="152"/>
      <c r="U29" s="152"/>
      <c r="V29" s="152"/>
      <c r="W29" s="152"/>
    </row>
    <row r="30" spans="1:23" ht="19.899999999999999" customHeight="1">
      <c r="A30" s="107" t="s">
        <v>378</v>
      </c>
    </row>
    <row r="32" spans="1:23" ht="19.899999999999999" customHeight="1">
      <c r="A32" s="70"/>
    </row>
    <row r="33" spans="1:23" ht="19.899999999999999" customHeight="1">
      <c r="A33" s="147" t="s">
        <v>359</v>
      </c>
    </row>
    <row r="34" spans="1:23" ht="19.899999999999999" customHeight="1">
      <c r="P34" s="573">
        <f>S18</f>
        <v>0</v>
      </c>
      <c r="Q34" s="573"/>
      <c r="R34" s="573"/>
      <c r="S34" s="573"/>
      <c r="T34" s="573"/>
      <c r="U34" s="573"/>
      <c r="V34" s="573"/>
      <c r="W34" s="149" t="s">
        <v>314</v>
      </c>
    </row>
    <row r="35" spans="1:23" ht="19.899999999999999" customHeight="1">
      <c r="A35" s="147" t="s">
        <v>364</v>
      </c>
    </row>
    <row r="36" spans="1:23" ht="19.899999999999999" customHeight="1">
      <c r="A36" s="112" t="s">
        <v>379</v>
      </c>
      <c r="P36" s="573">
        <f>IF(P34&gt;60000000,30000000,ROUNDDOWN(P34/2,0))</f>
        <v>0</v>
      </c>
      <c r="Q36" s="573"/>
      <c r="R36" s="573"/>
      <c r="S36" s="573"/>
      <c r="T36" s="573"/>
      <c r="U36" s="573"/>
      <c r="V36" s="573"/>
      <c r="W36" s="149" t="s">
        <v>314</v>
      </c>
    </row>
  </sheetData>
  <sheetProtection algorithmName="SHA-512" hashValue="7dci1motgVxhWa5JSHbWj8V3G8w5IYhQmLZ8fwKAhkfzCeNx4PMcZ+vzmuiCbH1E3oZvgcPZWNghAxFeZUxQsQ==" saltValue="2fhDwjZEw5P66Ah6VD4Vug==" spinCount="100000" sheet="1" selectLockedCells="1"/>
  <mergeCells count="73">
    <mergeCell ref="L5:O6"/>
    <mergeCell ref="A26:E26"/>
    <mergeCell ref="F26:I26"/>
    <mergeCell ref="J26:O26"/>
    <mergeCell ref="P26:R26"/>
    <mergeCell ref="A16:E16"/>
    <mergeCell ref="F16:I16"/>
    <mergeCell ref="J16:O16"/>
    <mergeCell ref="P16:R16"/>
    <mergeCell ref="F13:I13"/>
    <mergeCell ref="J13:O13"/>
    <mergeCell ref="P13:R13"/>
    <mergeCell ref="P24:R24"/>
    <mergeCell ref="A11:G11"/>
    <mergeCell ref="B19:W19"/>
    <mergeCell ref="S24:W24"/>
    <mergeCell ref="A25:E25"/>
    <mergeCell ref="F25:I25"/>
    <mergeCell ref="J25:O25"/>
    <mergeCell ref="P25:R25"/>
    <mergeCell ref="S25:W25"/>
    <mergeCell ref="P36:V36"/>
    <mergeCell ref="A3:V3"/>
    <mergeCell ref="P5:W6"/>
    <mergeCell ref="T11:W11"/>
    <mergeCell ref="A12:E12"/>
    <mergeCell ref="F12:I12"/>
    <mergeCell ref="J12:O12"/>
    <mergeCell ref="P12:R12"/>
    <mergeCell ref="S12:W12"/>
    <mergeCell ref="A17:E17"/>
    <mergeCell ref="F17:I17"/>
    <mergeCell ref="J17:O17"/>
    <mergeCell ref="P17:R17"/>
    <mergeCell ref="S17:W17"/>
    <mergeCell ref="A13:E13"/>
    <mergeCell ref="S26:W26"/>
    <mergeCell ref="S13:W13"/>
    <mergeCell ref="A18:R18"/>
    <mergeCell ref="S18:W18"/>
    <mergeCell ref="A14:E14"/>
    <mergeCell ref="F14:I14"/>
    <mergeCell ref="J14:O14"/>
    <mergeCell ref="P14:R14"/>
    <mergeCell ref="S14:W14"/>
    <mergeCell ref="A15:E15"/>
    <mergeCell ref="F15:I15"/>
    <mergeCell ref="J15:O15"/>
    <mergeCell ref="P15:R15"/>
    <mergeCell ref="S15:W15"/>
    <mergeCell ref="S16:W16"/>
    <mergeCell ref="T21:W21"/>
    <mergeCell ref="A22:E22"/>
    <mergeCell ref="F22:I22"/>
    <mergeCell ref="J22:O22"/>
    <mergeCell ref="P22:R22"/>
    <mergeCell ref="S22:W22"/>
    <mergeCell ref="A28:R28"/>
    <mergeCell ref="S28:W28"/>
    <mergeCell ref="P34:V34"/>
    <mergeCell ref="A23:E23"/>
    <mergeCell ref="F23:I23"/>
    <mergeCell ref="J23:O23"/>
    <mergeCell ref="P23:R23"/>
    <mergeCell ref="S23:W23"/>
    <mergeCell ref="A27:E27"/>
    <mergeCell ref="F27:I27"/>
    <mergeCell ref="J27:O27"/>
    <mergeCell ref="P27:R27"/>
    <mergeCell ref="S27:W27"/>
    <mergeCell ref="A24:E24"/>
    <mergeCell ref="F24:I24"/>
    <mergeCell ref="J24:O24"/>
  </mergeCells>
  <phoneticPr fontId="1"/>
  <dataValidations count="1">
    <dataValidation type="list" allowBlank="1" showInputMessage="1" showErrorMessage="1" sqref="A19" xr:uid="{00000000-0002-0000-0A00-000000000000}">
      <formula1>"✓"</formula1>
    </dataValidation>
  </dataValidations>
  <pageMargins left="0.7" right="0.7" top="0.75" bottom="0.75" header="0.3" footer="0.3"/>
  <pageSetup paperSize="9" scale="85" orientation="portrait" r:id="rId1"/>
  <drawing r:id="rId2"/>
  <legacyDrawing r:id="rId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FFFF00"/>
  </sheetPr>
  <dimension ref="A1:W39"/>
  <sheetViews>
    <sheetView zoomScale="85" zoomScaleNormal="85" workbookViewId="0">
      <selection activeCell="J19" sqref="J19:R19"/>
    </sheetView>
  </sheetViews>
  <sheetFormatPr defaultColWidth="3.75" defaultRowHeight="19.899999999999999" customHeight="1"/>
  <cols>
    <col min="1" max="1" width="4.25" style="107" customWidth="1"/>
    <col min="2" max="2" width="3.25" style="107" customWidth="1"/>
    <col min="3" max="3" width="8" style="107" customWidth="1"/>
    <col min="4" max="4" width="3.25" style="107" customWidth="1"/>
    <col min="5" max="5" width="5.25" style="107" customWidth="1"/>
    <col min="6" max="6" width="3.75" style="107"/>
    <col min="7" max="7" width="5.25" style="107" customWidth="1"/>
    <col min="8" max="23" width="3.25" style="107" customWidth="1"/>
    <col min="24" max="24" width="3.75" style="107"/>
    <col min="25" max="25" width="2.75" style="107" customWidth="1"/>
    <col min="26" max="16384" width="3.75" style="107"/>
  </cols>
  <sheetData>
    <row r="1" spans="1:23" ht="13.15">
      <c r="A1" s="107" t="s">
        <v>296</v>
      </c>
    </row>
    <row r="2" spans="1:23" ht="13.15"/>
    <row r="3" spans="1:23" ht="13.15">
      <c r="A3" s="576" t="s">
        <v>380</v>
      </c>
      <c r="B3" s="576"/>
      <c r="C3" s="576"/>
      <c r="D3" s="576"/>
      <c r="E3" s="576"/>
      <c r="F3" s="576"/>
      <c r="G3" s="576"/>
      <c r="H3" s="576"/>
      <c r="I3" s="576"/>
      <c r="J3" s="576"/>
      <c r="K3" s="576"/>
      <c r="L3" s="576"/>
      <c r="M3" s="576"/>
      <c r="N3" s="576"/>
      <c r="O3" s="576"/>
      <c r="P3" s="576"/>
      <c r="Q3" s="576"/>
      <c r="R3" s="576"/>
      <c r="S3" s="576"/>
      <c r="T3" s="576"/>
      <c r="U3" s="576"/>
      <c r="V3" s="576"/>
    </row>
    <row r="4" spans="1:23" ht="13.15">
      <c r="A4" s="109"/>
      <c r="B4" s="109"/>
      <c r="C4" s="109"/>
      <c r="D4" s="109"/>
      <c r="E4" s="109"/>
      <c r="F4" s="109"/>
      <c r="G4" s="109"/>
      <c r="H4" s="109"/>
      <c r="I4" s="109"/>
      <c r="J4" s="109"/>
      <c r="K4" s="109"/>
      <c r="L4" s="109"/>
      <c r="M4" s="109"/>
      <c r="O4" s="109"/>
      <c r="P4" s="70" t="s">
        <v>310</v>
      </c>
      <c r="Q4" s="109"/>
      <c r="R4" s="109"/>
      <c r="S4" s="109"/>
      <c r="T4" s="109"/>
      <c r="U4" s="109"/>
      <c r="V4" s="109"/>
    </row>
    <row r="5" spans="1:23" ht="13.15" customHeight="1">
      <c r="L5" s="582" t="s">
        <v>298</v>
      </c>
      <c r="M5" s="583"/>
      <c r="N5" s="583"/>
      <c r="O5" s="584"/>
      <c r="P5" s="591" t="str">
        <f>IF(様式2!J4="","",様式2!J4)</f>
        <v/>
      </c>
      <c r="Q5" s="592"/>
      <c r="R5" s="592"/>
      <c r="S5" s="592"/>
      <c r="T5" s="592"/>
      <c r="U5" s="592"/>
      <c r="V5" s="592"/>
      <c r="W5" s="593"/>
    </row>
    <row r="6" spans="1:23" ht="13.15">
      <c r="L6" s="585"/>
      <c r="M6" s="586"/>
      <c r="N6" s="586"/>
      <c r="O6" s="587"/>
      <c r="P6" s="594"/>
      <c r="Q6" s="595"/>
      <c r="R6" s="595"/>
      <c r="S6" s="595"/>
      <c r="T6" s="595"/>
      <c r="U6" s="595"/>
      <c r="V6" s="595"/>
      <c r="W6" s="596"/>
    </row>
    <row r="7" spans="1:23" ht="13.15">
      <c r="N7" s="70"/>
    </row>
    <row r="8" spans="1:23" ht="13.5" customHeight="1">
      <c r="D8" s="119"/>
      <c r="E8" s="119"/>
    </row>
    <row r="9" spans="1:23" ht="13.5" customHeight="1">
      <c r="D9" s="119"/>
      <c r="E9" s="119"/>
    </row>
    <row r="10" spans="1:23" ht="13.5" customHeight="1">
      <c r="A10" s="107" t="s">
        <v>381</v>
      </c>
      <c r="D10" s="119"/>
      <c r="E10" s="119"/>
    </row>
    <row r="11" spans="1:23" ht="19.899999999999999" customHeight="1">
      <c r="A11" s="589" t="s">
        <v>382</v>
      </c>
      <c r="B11" s="589"/>
      <c r="C11" s="589"/>
      <c r="D11" s="589"/>
      <c r="E11" s="589"/>
      <c r="F11" s="589"/>
      <c r="G11" s="589"/>
      <c r="T11" s="580" t="s">
        <v>350</v>
      </c>
      <c r="U11" s="581"/>
      <c r="V11" s="581"/>
      <c r="W11" s="581"/>
    </row>
    <row r="12" spans="1:23" ht="19.899999999999999" customHeight="1">
      <c r="A12" s="561" t="s">
        <v>383</v>
      </c>
      <c r="B12" s="562"/>
      <c r="C12" s="562"/>
      <c r="D12" s="562"/>
      <c r="E12" s="562"/>
      <c r="F12" s="562"/>
      <c r="G12" s="562"/>
      <c r="H12" s="562"/>
      <c r="I12" s="562"/>
      <c r="J12" s="561" t="s">
        <v>352</v>
      </c>
      <c r="K12" s="562"/>
      <c r="L12" s="562"/>
      <c r="M12" s="562"/>
      <c r="N12" s="562"/>
      <c r="O12" s="562"/>
      <c r="P12" s="562"/>
      <c r="Q12" s="562"/>
      <c r="R12" s="562"/>
      <c r="S12" s="561" t="s">
        <v>353</v>
      </c>
      <c r="T12" s="562"/>
      <c r="U12" s="562"/>
      <c r="V12" s="562"/>
      <c r="W12" s="562"/>
    </row>
    <row r="13" spans="1:23" ht="40.15" customHeight="1">
      <c r="A13" s="569"/>
      <c r="B13" s="570"/>
      <c r="C13" s="570"/>
      <c r="D13" s="570"/>
      <c r="E13" s="570"/>
      <c r="F13" s="570"/>
      <c r="G13" s="570"/>
      <c r="H13" s="570"/>
      <c r="I13" s="571"/>
      <c r="J13" s="569"/>
      <c r="K13" s="570"/>
      <c r="L13" s="570"/>
      <c r="M13" s="570"/>
      <c r="N13" s="570"/>
      <c r="O13" s="570"/>
      <c r="P13" s="570"/>
      <c r="Q13" s="570"/>
      <c r="R13" s="571"/>
      <c r="S13" s="566"/>
      <c r="T13" s="567"/>
      <c r="U13" s="567"/>
      <c r="V13" s="567"/>
      <c r="W13" s="568"/>
    </row>
    <row r="14" spans="1:23" ht="40.15" customHeight="1">
      <c r="A14" s="569"/>
      <c r="B14" s="570"/>
      <c r="C14" s="570"/>
      <c r="D14" s="570"/>
      <c r="E14" s="570"/>
      <c r="F14" s="570"/>
      <c r="G14" s="570"/>
      <c r="H14" s="570"/>
      <c r="I14" s="571"/>
      <c r="J14" s="569"/>
      <c r="K14" s="570"/>
      <c r="L14" s="570"/>
      <c r="M14" s="570"/>
      <c r="N14" s="570"/>
      <c r="O14" s="570"/>
      <c r="P14" s="570"/>
      <c r="Q14" s="570"/>
      <c r="R14" s="571"/>
      <c r="S14" s="566"/>
      <c r="T14" s="567"/>
      <c r="U14" s="567"/>
      <c r="V14" s="567"/>
      <c r="W14" s="568"/>
    </row>
    <row r="15" spans="1:23" ht="40.15" customHeight="1">
      <c r="A15" s="569"/>
      <c r="B15" s="570"/>
      <c r="C15" s="570"/>
      <c r="D15" s="570"/>
      <c r="E15" s="570"/>
      <c r="F15" s="570"/>
      <c r="G15" s="570"/>
      <c r="H15" s="570"/>
      <c r="I15" s="571"/>
      <c r="J15" s="569"/>
      <c r="K15" s="570"/>
      <c r="L15" s="570"/>
      <c r="M15" s="570"/>
      <c r="N15" s="570"/>
      <c r="O15" s="570"/>
      <c r="P15" s="570"/>
      <c r="Q15" s="570"/>
      <c r="R15" s="571"/>
      <c r="S15" s="566"/>
      <c r="T15" s="567"/>
      <c r="U15" s="567"/>
      <c r="V15" s="567"/>
      <c r="W15" s="568"/>
    </row>
    <row r="16" spans="1:23" ht="40.15" customHeight="1">
      <c r="A16" s="569"/>
      <c r="B16" s="570"/>
      <c r="C16" s="570"/>
      <c r="D16" s="570"/>
      <c r="E16" s="570"/>
      <c r="F16" s="570"/>
      <c r="G16" s="570"/>
      <c r="H16" s="570"/>
      <c r="I16" s="571"/>
      <c r="J16" s="569"/>
      <c r="K16" s="570"/>
      <c r="L16" s="570"/>
      <c r="M16" s="570"/>
      <c r="N16" s="570"/>
      <c r="O16" s="570"/>
      <c r="P16" s="570"/>
      <c r="Q16" s="570"/>
      <c r="R16" s="571"/>
      <c r="S16" s="566"/>
      <c r="T16" s="567"/>
      <c r="U16" s="567"/>
      <c r="V16" s="567"/>
      <c r="W16" s="568"/>
    </row>
    <row r="17" spans="1:23" ht="40.15" customHeight="1">
      <c r="A17" s="569"/>
      <c r="B17" s="570"/>
      <c r="C17" s="570"/>
      <c r="D17" s="570"/>
      <c r="E17" s="570"/>
      <c r="F17" s="570"/>
      <c r="G17" s="570"/>
      <c r="H17" s="570"/>
      <c r="I17" s="571"/>
      <c r="J17" s="569"/>
      <c r="K17" s="570"/>
      <c r="L17" s="570"/>
      <c r="M17" s="570"/>
      <c r="N17" s="570"/>
      <c r="O17" s="570"/>
      <c r="P17" s="570"/>
      <c r="Q17" s="570"/>
      <c r="R17" s="571"/>
      <c r="S17" s="566"/>
      <c r="T17" s="567"/>
      <c r="U17" s="567"/>
      <c r="V17" s="567"/>
      <c r="W17" s="568"/>
    </row>
    <row r="18" spans="1:23" ht="40.15" customHeight="1">
      <c r="A18" s="569"/>
      <c r="B18" s="570"/>
      <c r="C18" s="570"/>
      <c r="D18" s="570"/>
      <c r="E18" s="570"/>
      <c r="F18" s="570"/>
      <c r="G18" s="570"/>
      <c r="H18" s="570"/>
      <c r="I18" s="571"/>
      <c r="J18" s="569"/>
      <c r="K18" s="570"/>
      <c r="L18" s="570"/>
      <c r="M18" s="570"/>
      <c r="N18" s="570"/>
      <c r="O18" s="570"/>
      <c r="P18" s="570"/>
      <c r="Q18" s="570"/>
      <c r="R18" s="571"/>
      <c r="S18" s="566"/>
      <c r="T18" s="567"/>
      <c r="U18" s="567"/>
      <c r="V18" s="567"/>
      <c r="W18" s="568"/>
    </row>
    <row r="19" spans="1:23" ht="40.15" customHeight="1">
      <c r="A19" s="569"/>
      <c r="B19" s="570"/>
      <c r="C19" s="570"/>
      <c r="D19" s="570"/>
      <c r="E19" s="570"/>
      <c r="F19" s="570"/>
      <c r="G19" s="570"/>
      <c r="H19" s="570"/>
      <c r="I19" s="571"/>
      <c r="J19" s="569"/>
      <c r="K19" s="570"/>
      <c r="L19" s="570"/>
      <c r="M19" s="570"/>
      <c r="N19" s="570"/>
      <c r="O19" s="570"/>
      <c r="P19" s="570"/>
      <c r="Q19" s="570"/>
      <c r="R19" s="571"/>
      <c r="S19" s="566"/>
      <c r="T19" s="567"/>
      <c r="U19" s="567"/>
      <c r="V19" s="567"/>
      <c r="W19" s="568"/>
    </row>
    <row r="20" spans="1:23" ht="40.15" customHeight="1">
      <c r="A20" s="574"/>
      <c r="B20" s="524"/>
      <c r="C20" s="524"/>
      <c r="D20" s="524"/>
      <c r="E20" s="524"/>
      <c r="F20" s="524"/>
      <c r="G20" s="524"/>
      <c r="H20" s="524"/>
      <c r="I20" s="524"/>
      <c r="J20" s="574"/>
      <c r="K20" s="524"/>
      <c r="L20" s="524"/>
      <c r="M20" s="524"/>
      <c r="N20" s="524"/>
      <c r="O20" s="524"/>
      <c r="P20" s="524"/>
      <c r="Q20" s="524"/>
      <c r="R20" s="524"/>
      <c r="S20" s="566"/>
      <c r="T20" s="567"/>
      <c r="U20" s="567"/>
      <c r="V20" s="567"/>
      <c r="W20" s="568"/>
    </row>
    <row r="21" spans="1:23" ht="19.899999999999999" customHeight="1">
      <c r="A21" s="578" t="s">
        <v>354</v>
      </c>
      <c r="B21" s="517"/>
      <c r="C21" s="517"/>
      <c r="D21" s="517"/>
      <c r="E21" s="517"/>
      <c r="F21" s="517"/>
      <c r="G21" s="517"/>
      <c r="H21" s="517"/>
      <c r="I21" s="517"/>
      <c r="J21" s="517"/>
      <c r="K21" s="517"/>
      <c r="L21" s="517"/>
      <c r="M21" s="517"/>
      <c r="N21" s="517"/>
      <c r="O21" s="517"/>
      <c r="P21" s="517"/>
      <c r="Q21" s="517"/>
      <c r="R21" s="517"/>
      <c r="S21" s="579">
        <f>SUM(S13:W20)</f>
        <v>0</v>
      </c>
      <c r="T21" s="579"/>
      <c r="U21" s="579"/>
      <c r="V21" s="579"/>
      <c r="W21" s="579"/>
    </row>
    <row r="22" spans="1:23" ht="25.15" customHeight="1">
      <c r="A22" s="268"/>
      <c r="B22" s="486" t="s">
        <v>335</v>
      </c>
      <c r="C22" s="486"/>
      <c r="D22" s="486"/>
      <c r="E22" s="486"/>
      <c r="F22" s="486"/>
      <c r="G22" s="486"/>
      <c r="H22" s="486"/>
      <c r="I22" s="486"/>
      <c r="J22" s="486"/>
      <c r="K22" s="486"/>
      <c r="L22" s="486"/>
      <c r="M22" s="486"/>
      <c r="N22" s="486"/>
      <c r="O22" s="486"/>
      <c r="P22" s="486"/>
      <c r="Q22" s="486"/>
      <c r="R22" s="486"/>
      <c r="S22" s="486"/>
      <c r="T22" s="486"/>
      <c r="U22" s="486"/>
      <c r="V22" s="486"/>
      <c r="W22" s="486"/>
    </row>
    <row r="24" spans="1:23" ht="19.899999999999999" customHeight="1">
      <c r="A24" s="147" t="s">
        <v>384</v>
      </c>
      <c r="T24" s="580" t="s">
        <v>350</v>
      </c>
      <c r="U24" s="581"/>
      <c r="V24" s="581"/>
      <c r="W24" s="581"/>
    </row>
    <row r="25" spans="1:23" ht="19.899999999999999" customHeight="1">
      <c r="A25" s="562" t="s">
        <v>385</v>
      </c>
      <c r="B25" s="562"/>
      <c r="C25" s="562"/>
      <c r="D25" s="562"/>
      <c r="E25" s="562"/>
      <c r="F25" s="562"/>
      <c r="G25" s="562"/>
      <c r="H25" s="562"/>
      <c r="I25" s="562"/>
      <c r="J25" s="561" t="s">
        <v>352</v>
      </c>
      <c r="K25" s="562"/>
      <c r="L25" s="562"/>
      <c r="M25" s="562"/>
      <c r="N25" s="562"/>
      <c r="O25" s="562"/>
      <c r="P25" s="562"/>
      <c r="Q25" s="562"/>
      <c r="R25" s="562"/>
      <c r="S25" s="561" t="s">
        <v>358</v>
      </c>
      <c r="T25" s="562"/>
      <c r="U25" s="562"/>
      <c r="V25" s="562"/>
      <c r="W25" s="562"/>
    </row>
    <row r="26" spans="1:23" ht="40.15" customHeight="1">
      <c r="A26" s="569"/>
      <c r="B26" s="570"/>
      <c r="C26" s="570"/>
      <c r="D26" s="570"/>
      <c r="E26" s="570"/>
      <c r="F26" s="570"/>
      <c r="G26" s="570"/>
      <c r="H26" s="570"/>
      <c r="I26" s="571"/>
      <c r="J26" s="569"/>
      <c r="K26" s="570"/>
      <c r="L26" s="570"/>
      <c r="M26" s="570"/>
      <c r="N26" s="570"/>
      <c r="O26" s="570"/>
      <c r="P26" s="570"/>
      <c r="Q26" s="570"/>
      <c r="R26" s="571"/>
      <c r="S26" s="566"/>
      <c r="T26" s="567"/>
      <c r="U26" s="567"/>
      <c r="V26" s="567"/>
      <c r="W26" s="568"/>
    </row>
    <row r="27" spans="1:23" ht="40.15" customHeight="1">
      <c r="A27" s="569"/>
      <c r="B27" s="570"/>
      <c r="C27" s="570"/>
      <c r="D27" s="570"/>
      <c r="E27" s="570"/>
      <c r="F27" s="570"/>
      <c r="G27" s="570"/>
      <c r="H27" s="570"/>
      <c r="I27" s="571"/>
      <c r="J27" s="569"/>
      <c r="K27" s="570"/>
      <c r="L27" s="570"/>
      <c r="M27" s="570"/>
      <c r="N27" s="570"/>
      <c r="O27" s="570"/>
      <c r="P27" s="570"/>
      <c r="Q27" s="570"/>
      <c r="R27" s="571"/>
      <c r="S27" s="566"/>
      <c r="T27" s="567"/>
      <c r="U27" s="567"/>
      <c r="V27" s="567"/>
      <c r="W27" s="568"/>
    </row>
    <row r="28" spans="1:23" ht="40.15" customHeight="1">
      <c r="A28" s="569"/>
      <c r="B28" s="570"/>
      <c r="C28" s="570"/>
      <c r="D28" s="570"/>
      <c r="E28" s="570"/>
      <c r="F28" s="570"/>
      <c r="G28" s="570"/>
      <c r="H28" s="570"/>
      <c r="I28" s="571"/>
      <c r="J28" s="569"/>
      <c r="K28" s="570"/>
      <c r="L28" s="570"/>
      <c r="M28" s="570"/>
      <c r="N28" s="570"/>
      <c r="O28" s="570"/>
      <c r="P28" s="570"/>
      <c r="Q28" s="570"/>
      <c r="R28" s="571"/>
      <c r="S28" s="566"/>
      <c r="T28" s="567"/>
      <c r="U28" s="567"/>
      <c r="V28" s="567"/>
      <c r="W28" s="568"/>
    </row>
    <row r="29" spans="1:23" ht="40.15" customHeight="1">
      <c r="A29" s="569"/>
      <c r="B29" s="570"/>
      <c r="C29" s="570"/>
      <c r="D29" s="570"/>
      <c r="E29" s="570"/>
      <c r="F29" s="570"/>
      <c r="G29" s="570"/>
      <c r="H29" s="570"/>
      <c r="I29" s="571"/>
      <c r="J29" s="569"/>
      <c r="K29" s="570"/>
      <c r="L29" s="570"/>
      <c r="M29" s="570"/>
      <c r="N29" s="570"/>
      <c r="O29" s="570"/>
      <c r="P29" s="570"/>
      <c r="Q29" s="570"/>
      <c r="R29" s="571"/>
      <c r="S29" s="566"/>
      <c r="T29" s="567"/>
      <c r="U29" s="567"/>
      <c r="V29" s="567"/>
      <c r="W29" s="568"/>
    </row>
    <row r="30" spans="1:23" ht="40.15" customHeight="1">
      <c r="A30" s="574"/>
      <c r="B30" s="524"/>
      <c r="C30" s="524"/>
      <c r="D30" s="524"/>
      <c r="E30" s="524"/>
      <c r="F30" s="524"/>
      <c r="G30" s="524"/>
      <c r="H30" s="524"/>
      <c r="I30" s="524"/>
      <c r="J30" s="574"/>
      <c r="K30" s="524"/>
      <c r="L30" s="524"/>
      <c r="M30" s="524"/>
      <c r="N30" s="524"/>
      <c r="O30" s="524"/>
      <c r="P30" s="524"/>
      <c r="Q30" s="524"/>
      <c r="R30" s="524"/>
      <c r="S30" s="575"/>
      <c r="T30" s="575"/>
      <c r="U30" s="575"/>
      <c r="V30" s="575"/>
      <c r="W30" s="575"/>
    </row>
    <row r="31" spans="1:23" ht="19.899999999999999" customHeight="1">
      <c r="A31" s="578" t="s">
        <v>354</v>
      </c>
      <c r="B31" s="517"/>
      <c r="C31" s="517"/>
      <c r="D31" s="517"/>
      <c r="E31" s="517"/>
      <c r="F31" s="517"/>
      <c r="G31" s="517"/>
      <c r="H31" s="517"/>
      <c r="I31" s="517"/>
      <c r="J31" s="517"/>
      <c r="K31" s="517"/>
      <c r="L31" s="517"/>
      <c r="M31" s="517"/>
      <c r="N31" s="517"/>
      <c r="O31" s="517"/>
      <c r="P31" s="517"/>
      <c r="Q31" s="517"/>
      <c r="R31" s="517"/>
      <c r="S31" s="579">
        <f>SUM(S26:W30)</f>
        <v>0</v>
      </c>
      <c r="T31" s="579"/>
      <c r="U31" s="579"/>
      <c r="V31" s="579"/>
      <c r="W31" s="579"/>
    </row>
    <row r="32" spans="1:23" ht="19.899999999999999" customHeight="1">
      <c r="A32" s="70"/>
    </row>
    <row r="33" spans="1:23" ht="19.899999999999999" customHeight="1">
      <c r="A33" s="70"/>
    </row>
    <row r="34" spans="1:23" ht="19.899999999999999" customHeight="1">
      <c r="A34" s="147" t="s">
        <v>359</v>
      </c>
    </row>
    <row r="35" spans="1:23" ht="19.899999999999999" customHeight="1">
      <c r="P35" s="573">
        <f>S21</f>
        <v>0</v>
      </c>
      <c r="Q35" s="573"/>
      <c r="R35" s="573"/>
      <c r="S35" s="573"/>
      <c r="T35" s="573"/>
      <c r="U35" s="573"/>
      <c r="V35" s="573"/>
      <c r="W35" s="149" t="s">
        <v>314</v>
      </c>
    </row>
    <row r="36" spans="1:23" ht="16.149999999999999">
      <c r="P36" s="150"/>
      <c r="Q36" s="150"/>
      <c r="R36" s="150"/>
      <c r="S36" s="150"/>
      <c r="T36" s="150"/>
      <c r="U36" s="150"/>
      <c r="V36" s="150"/>
      <c r="W36" s="151"/>
    </row>
    <row r="37" spans="1:23" ht="16.149999999999999">
      <c r="P37" s="150"/>
      <c r="Q37" s="150"/>
      <c r="R37" s="150"/>
      <c r="S37" s="150"/>
      <c r="T37" s="150"/>
      <c r="U37" s="150"/>
      <c r="V37" s="150"/>
      <c r="W37" s="151"/>
    </row>
    <row r="38" spans="1:23" ht="19.899999999999999" customHeight="1">
      <c r="A38" s="147" t="s">
        <v>364</v>
      </c>
    </row>
    <row r="39" spans="1:23" ht="19.899999999999999" customHeight="1">
      <c r="A39" s="112" t="s">
        <v>346</v>
      </c>
      <c r="P39" s="573">
        <f>IF(P35&gt;60000000,30000000,ROUNDDOWN(P35/2,0))</f>
        <v>0</v>
      </c>
      <c r="Q39" s="573"/>
      <c r="R39" s="573"/>
      <c r="S39" s="573"/>
      <c r="T39" s="573"/>
      <c r="U39" s="573"/>
      <c r="V39" s="573"/>
      <c r="W39" s="149" t="s">
        <v>314</v>
      </c>
    </row>
  </sheetData>
  <sheetProtection algorithmName="SHA-512" hashValue="DKOrDbwWU6uKoMKQjbCMrkIZ0fESMzgM1+7W8QRUVsQn/Ti49/61NbbFeuUuyGbpdY448iCFtx5TiNHXz0KeJA==" saltValue="l8l6GaZmCdApE2KQhKTtug==" spinCount="100000" sheet="1" objects="1" scenarios="1" selectLockedCells="1"/>
  <mergeCells count="58">
    <mergeCell ref="A12:I12"/>
    <mergeCell ref="J12:R12"/>
    <mergeCell ref="S12:W12"/>
    <mergeCell ref="A3:V3"/>
    <mergeCell ref="L5:O6"/>
    <mergeCell ref="P5:W6"/>
    <mergeCell ref="A11:G11"/>
    <mergeCell ref="T11:W11"/>
    <mergeCell ref="A13:I13"/>
    <mergeCell ref="J13:R13"/>
    <mergeCell ref="S13:W13"/>
    <mergeCell ref="A17:I17"/>
    <mergeCell ref="J17:R17"/>
    <mergeCell ref="S17:W17"/>
    <mergeCell ref="J16:R16"/>
    <mergeCell ref="A14:I14"/>
    <mergeCell ref="A15:I15"/>
    <mergeCell ref="A16:I16"/>
    <mergeCell ref="B22:W22"/>
    <mergeCell ref="A18:I18"/>
    <mergeCell ref="J18:R18"/>
    <mergeCell ref="S18:W18"/>
    <mergeCell ref="A19:I19"/>
    <mergeCell ref="J19:R19"/>
    <mergeCell ref="S19:W19"/>
    <mergeCell ref="A20:I20"/>
    <mergeCell ref="J20:R20"/>
    <mergeCell ref="S20:W20"/>
    <mergeCell ref="A21:R21"/>
    <mergeCell ref="S21:W21"/>
    <mergeCell ref="T24:W24"/>
    <mergeCell ref="A25:I25"/>
    <mergeCell ref="J25:R25"/>
    <mergeCell ref="S25:W25"/>
    <mergeCell ref="A26:I26"/>
    <mergeCell ref="J26:R26"/>
    <mergeCell ref="S26:W26"/>
    <mergeCell ref="J27:R27"/>
    <mergeCell ref="S27:W27"/>
    <mergeCell ref="A28:I28"/>
    <mergeCell ref="J28:R28"/>
    <mergeCell ref="S28:W28"/>
    <mergeCell ref="A31:R31"/>
    <mergeCell ref="S31:W31"/>
    <mergeCell ref="P35:V35"/>
    <mergeCell ref="P39:V39"/>
    <mergeCell ref="S14:W14"/>
    <mergeCell ref="S15:W15"/>
    <mergeCell ref="S16:W16"/>
    <mergeCell ref="J14:R14"/>
    <mergeCell ref="J15:R15"/>
    <mergeCell ref="A29:I29"/>
    <mergeCell ref="J29:R29"/>
    <mergeCell ref="S29:W29"/>
    <mergeCell ref="A30:I30"/>
    <mergeCell ref="J30:R30"/>
    <mergeCell ref="S30:W30"/>
    <mergeCell ref="A27:I27"/>
  </mergeCells>
  <phoneticPr fontId="1"/>
  <dataValidations disablePrompts="1" count="1">
    <dataValidation type="list" allowBlank="1" showInputMessage="1" showErrorMessage="1" sqref="A22" xr:uid="{00000000-0002-0000-0B00-000000000000}">
      <formula1>"✓"</formula1>
    </dataValidation>
  </dataValidations>
  <pageMargins left="0.7" right="0.7" top="0.75" bottom="0.75" header="0.3" footer="0.3"/>
  <pageSetup paperSize="9" scale="87" orientation="portrait" r:id="rId1"/>
  <drawing r:id="rId2"/>
  <legacyDrawing r:id="rId3"/>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2">
    <tabColor rgb="FF00B050"/>
    <pageSetUpPr fitToPage="1"/>
  </sheetPr>
  <dimension ref="A1:AO78"/>
  <sheetViews>
    <sheetView zoomScaleNormal="100" workbookViewId="0">
      <selection activeCell="Z11" sqref="Z11"/>
    </sheetView>
  </sheetViews>
  <sheetFormatPr defaultColWidth="8.25" defaultRowHeight="13.15"/>
  <cols>
    <col min="1" max="1" width="4.25" style="107" customWidth="1"/>
    <col min="2" max="2" width="7.25" style="107" customWidth="1"/>
    <col min="3" max="4" width="5.25" style="107" customWidth="1"/>
    <col min="5" max="5" width="2.75" style="107" bestFit="1" customWidth="1"/>
    <col min="6" max="7" width="4.75" style="107" customWidth="1"/>
    <col min="8" max="8" width="2.75" style="107" bestFit="1" customWidth="1"/>
    <col min="9" max="9" width="4.5" style="107" customWidth="1"/>
    <col min="10" max="10" width="2.75" style="107" customWidth="1"/>
    <col min="11" max="12" width="3.25" style="107" customWidth="1"/>
    <col min="13" max="13" width="3.5" style="107" customWidth="1"/>
    <col min="14" max="14" width="4.75" style="107" customWidth="1"/>
    <col min="15" max="15" width="4" style="107" bestFit="1" customWidth="1"/>
    <col min="16" max="16" width="5.75" style="107" customWidth="1"/>
    <col min="17" max="17" width="4.25" style="107" customWidth="1"/>
    <col min="18" max="22" width="3.5" style="107" customWidth="1"/>
    <col min="23" max="33" width="2.75" style="107" customWidth="1"/>
    <col min="34" max="41" width="3.5" style="107" customWidth="1"/>
    <col min="42" max="48" width="2.25" style="107" customWidth="1"/>
    <col min="49" max="16384" width="8.25" style="107"/>
  </cols>
  <sheetData>
    <row r="1" spans="1:41">
      <c r="A1" s="107" t="s">
        <v>296</v>
      </c>
    </row>
    <row r="3" spans="1:41" ht="14.45">
      <c r="A3" s="521" t="s">
        <v>297</v>
      </c>
      <c r="B3" s="521"/>
      <c r="C3" s="521"/>
      <c r="D3" s="521"/>
      <c r="E3" s="521"/>
      <c r="F3" s="521"/>
      <c r="G3" s="521"/>
      <c r="H3" s="521"/>
      <c r="I3" s="521"/>
      <c r="J3" s="521"/>
      <c r="K3" s="521"/>
      <c r="L3" s="521"/>
      <c r="M3" s="521"/>
      <c r="N3" s="521"/>
      <c r="O3" s="521"/>
      <c r="P3" s="521"/>
      <c r="Q3" s="521"/>
      <c r="R3" s="521"/>
      <c r="S3" s="521"/>
      <c r="T3" s="521"/>
      <c r="U3" s="521"/>
      <c r="V3" s="521"/>
      <c r="W3" s="521"/>
      <c r="X3" s="521"/>
      <c r="Y3" s="521"/>
      <c r="Z3" s="521"/>
      <c r="AA3" s="521"/>
      <c r="AB3" s="521"/>
      <c r="AC3" s="521"/>
      <c r="AD3" s="521"/>
      <c r="AE3" s="521"/>
      <c r="AF3" s="521"/>
      <c r="AG3" s="521"/>
      <c r="AH3" s="521"/>
      <c r="AI3" s="521"/>
      <c r="AJ3" s="521"/>
      <c r="AK3" s="521"/>
      <c r="AL3" s="521"/>
      <c r="AM3" s="108"/>
      <c r="AN3" s="108"/>
      <c r="AO3" s="108"/>
    </row>
    <row r="4" spans="1:41">
      <c r="A4" s="109"/>
      <c r="B4" s="109"/>
      <c r="C4" s="109"/>
      <c r="D4" s="109"/>
      <c r="E4" s="109"/>
      <c r="F4" s="109"/>
      <c r="G4" s="109"/>
      <c r="H4" s="109"/>
      <c r="I4" s="109"/>
      <c r="J4" s="109"/>
      <c r="K4" s="109"/>
      <c r="L4" s="109"/>
      <c r="M4" s="109"/>
      <c r="N4" s="109"/>
      <c r="O4" s="109"/>
      <c r="P4" s="109"/>
      <c r="Q4" s="109"/>
      <c r="R4" s="109"/>
      <c r="S4" s="109"/>
      <c r="T4" s="109"/>
      <c r="U4" s="109"/>
      <c r="V4" s="109"/>
    </row>
    <row r="5" spans="1:41" ht="13.15" customHeight="1">
      <c r="X5" s="548" t="s">
        <v>298</v>
      </c>
      <c r="Y5" s="549"/>
      <c r="Z5" s="549"/>
      <c r="AA5" s="549"/>
      <c r="AB5" s="550"/>
      <c r="AC5" s="622" t="str">
        <f>IF(様式2!J4="","",様式2!J4)</f>
        <v/>
      </c>
      <c r="AD5" s="623"/>
      <c r="AE5" s="623"/>
      <c r="AF5" s="623"/>
      <c r="AG5" s="623"/>
      <c r="AH5" s="623"/>
      <c r="AI5" s="623"/>
      <c r="AJ5" s="623"/>
      <c r="AK5" s="623"/>
      <c r="AL5" s="624"/>
    </row>
    <row r="6" spans="1:41">
      <c r="X6" s="551"/>
      <c r="Y6" s="552"/>
      <c r="Z6" s="552"/>
      <c r="AA6" s="552"/>
      <c r="AB6" s="553"/>
      <c r="AC6" s="625"/>
      <c r="AD6" s="626"/>
      <c r="AE6" s="626"/>
      <c r="AF6" s="626"/>
      <c r="AG6" s="626"/>
      <c r="AH6" s="626"/>
      <c r="AI6" s="626"/>
      <c r="AJ6" s="626"/>
      <c r="AK6" s="626"/>
      <c r="AL6" s="627"/>
    </row>
    <row r="7" spans="1:41">
      <c r="N7" s="70"/>
    </row>
    <row r="9" spans="1:41">
      <c r="A9" s="107" t="s">
        <v>299</v>
      </c>
    </row>
    <row r="10" spans="1:41" ht="15.75" customHeight="1">
      <c r="A10" s="502" t="s">
        <v>300</v>
      </c>
      <c r="B10" s="503"/>
      <c r="C10" s="503"/>
      <c r="D10" s="508" t="s">
        <v>301</v>
      </c>
      <c r="E10" s="509"/>
      <c r="F10" s="509"/>
      <c r="G10" s="510"/>
      <c r="H10" s="619">
        <v>1000</v>
      </c>
      <c r="I10" s="620"/>
      <c r="J10" s="620"/>
      <c r="K10" s="620"/>
      <c r="L10" s="621"/>
      <c r="M10" s="110" t="s">
        <v>302</v>
      </c>
      <c r="N10" s="508" t="s">
        <v>303</v>
      </c>
      <c r="O10" s="509"/>
      <c r="P10" s="510"/>
      <c r="Q10" s="619">
        <v>200</v>
      </c>
      <c r="R10" s="620"/>
      <c r="S10" s="620"/>
      <c r="T10" s="621"/>
      <c r="U10" s="111" t="s">
        <v>302</v>
      </c>
    </row>
    <row r="11" spans="1:41" ht="15.75" customHeight="1">
      <c r="A11" s="504"/>
      <c r="B11" s="505"/>
      <c r="C11" s="505"/>
      <c r="D11" s="514" t="s">
        <v>304</v>
      </c>
      <c r="E11" s="515"/>
      <c r="F11" s="516" t="s">
        <v>305</v>
      </c>
      <c r="G11" s="517"/>
      <c r="H11" s="619">
        <v>300</v>
      </c>
      <c r="I11" s="620"/>
      <c r="J11" s="620"/>
      <c r="K11" s="620"/>
      <c r="L11" s="621"/>
      <c r="M11" s="110" t="s">
        <v>302</v>
      </c>
      <c r="N11" s="540" t="s">
        <v>306</v>
      </c>
      <c r="O11" s="554"/>
      <c r="P11" s="555"/>
      <c r="Q11" s="619">
        <v>200</v>
      </c>
      <c r="R11" s="620"/>
      <c r="S11" s="620"/>
      <c r="T11" s="621"/>
      <c r="U11" s="111" t="s">
        <v>302</v>
      </c>
      <c r="W11" s="112"/>
    </row>
    <row r="12" spans="1:41" ht="15.75" customHeight="1">
      <c r="A12" s="504"/>
      <c r="B12" s="505"/>
      <c r="C12" s="505"/>
      <c r="D12" s="515"/>
      <c r="E12" s="515"/>
      <c r="F12" s="516" t="s">
        <v>307</v>
      </c>
      <c r="G12" s="517"/>
      <c r="H12" s="619">
        <v>200</v>
      </c>
      <c r="I12" s="620"/>
      <c r="J12" s="620"/>
      <c r="K12" s="620"/>
      <c r="L12" s="621"/>
      <c r="M12" s="110" t="s">
        <v>302</v>
      </c>
      <c r="N12" s="508" t="s">
        <v>308</v>
      </c>
      <c r="O12" s="509"/>
      <c r="P12" s="510"/>
      <c r="Q12" s="619">
        <v>0</v>
      </c>
      <c r="R12" s="620"/>
      <c r="S12" s="620"/>
      <c r="T12" s="621"/>
      <c r="U12" s="111" t="s">
        <v>302</v>
      </c>
      <c r="W12" s="112"/>
    </row>
    <row r="13" spans="1:41" ht="15.75" customHeight="1">
      <c r="A13" s="506"/>
      <c r="B13" s="507"/>
      <c r="C13" s="507"/>
      <c r="D13" s="508" t="s">
        <v>309</v>
      </c>
      <c r="E13" s="509"/>
      <c r="F13" s="509"/>
      <c r="G13" s="510"/>
      <c r="H13" s="518">
        <f>H10+Q10-H11-H12-Q11</f>
        <v>500</v>
      </c>
      <c r="I13" s="519"/>
      <c r="J13" s="519"/>
      <c r="K13" s="519"/>
      <c r="L13" s="520"/>
      <c r="M13" s="113" t="s">
        <v>302</v>
      </c>
      <c r="P13" s="112"/>
      <c r="Q13" s="70" t="s">
        <v>310</v>
      </c>
      <c r="R13" s="112"/>
      <c r="S13" s="103"/>
      <c r="T13" s="103"/>
      <c r="U13" s="114"/>
      <c r="W13" s="112"/>
    </row>
    <row r="14" spans="1:41" ht="15.75" customHeight="1">
      <c r="A14" s="540" t="s">
        <v>311</v>
      </c>
      <c r="B14" s="541"/>
      <c r="C14" s="542"/>
      <c r="D14" s="629">
        <v>800</v>
      </c>
      <c r="E14" s="630"/>
      <c r="F14" s="630"/>
      <c r="G14" s="115" t="s">
        <v>312</v>
      </c>
      <c r="H14" s="116"/>
      <c r="I14" s="116"/>
      <c r="J14" s="116"/>
      <c r="K14" s="116"/>
      <c r="L14" s="116"/>
      <c r="M14" s="112"/>
      <c r="P14" s="117"/>
      <c r="Q14" s="117"/>
      <c r="R14" s="117"/>
      <c r="S14" s="103"/>
      <c r="T14" s="103"/>
      <c r="U14" s="114"/>
      <c r="W14" s="112"/>
    </row>
    <row r="15" spans="1:41" ht="37.15" customHeight="1">
      <c r="A15" s="526" t="s">
        <v>313</v>
      </c>
      <c r="B15" s="527"/>
      <c r="C15" s="527"/>
      <c r="D15" s="528">
        <f>IFERROR((H11/D14)*1000,"")</f>
        <v>375</v>
      </c>
      <c r="E15" s="529"/>
      <c r="F15" s="530"/>
      <c r="G15" s="118" t="s">
        <v>314</v>
      </c>
    </row>
    <row r="16" spans="1:41" ht="13.5" customHeight="1">
      <c r="D16" s="119"/>
      <c r="E16" s="119"/>
    </row>
    <row r="17" spans="1:41" ht="13.5" customHeight="1">
      <c r="D17" s="119"/>
      <c r="E17" s="119"/>
    </row>
    <row r="18" spans="1:41" ht="13.5" customHeight="1">
      <c r="A18" s="107" t="s">
        <v>315</v>
      </c>
      <c r="D18" s="119"/>
      <c r="E18" s="119"/>
    </row>
    <row r="19" spans="1:41" ht="13.5" customHeight="1">
      <c r="A19" s="531" t="s">
        <v>316</v>
      </c>
      <c r="B19" s="532"/>
      <c r="C19" s="533"/>
      <c r="D19" s="628">
        <v>30</v>
      </c>
      <c r="E19" s="628"/>
      <c r="F19" s="628"/>
      <c r="G19" s="537" t="s">
        <v>317</v>
      </c>
    </row>
    <row r="20" spans="1:41" ht="13.5" customHeight="1">
      <c r="A20" s="534"/>
      <c r="B20" s="535"/>
      <c r="C20" s="536"/>
      <c r="D20" s="628"/>
      <c r="E20" s="628"/>
      <c r="F20" s="628"/>
      <c r="G20" s="537"/>
    </row>
    <row r="21" spans="1:41" ht="13.5" customHeight="1">
      <c r="A21" s="117"/>
      <c r="B21" s="117"/>
      <c r="C21" s="117"/>
      <c r="D21" s="120"/>
      <c r="E21" s="120"/>
      <c r="F21" s="120"/>
      <c r="G21" s="114"/>
    </row>
    <row r="22" spans="1:41" ht="23.25" customHeight="1">
      <c r="A22" s="516" t="s">
        <v>318</v>
      </c>
      <c r="B22" s="517"/>
      <c r="C22" s="516" t="s">
        <v>319</v>
      </c>
      <c r="D22" s="517"/>
      <c r="E22" s="517"/>
      <c r="F22" s="517"/>
      <c r="G22" s="538" t="s">
        <v>320</v>
      </c>
      <c r="H22" s="538"/>
      <c r="I22" s="539" t="s">
        <v>321</v>
      </c>
      <c r="J22" s="514"/>
      <c r="K22" s="502" t="s">
        <v>322</v>
      </c>
      <c r="L22" s="532"/>
      <c r="M22" s="532"/>
      <c r="N22" s="533"/>
      <c r="O22" s="502" t="s">
        <v>323</v>
      </c>
      <c r="P22" s="532"/>
      <c r="Q22" s="532"/>
      <c r="R22" s="533"/>
      <c r="S22" s="502" t="s">
        <v>324</v>
      </c>
      <c r="T22" s="503"/>
      <c r="U22" s="503"/>
      <c r="V22" s="545"/>
      <c r="W22" s="544" t="s">
        <v>325</v>
      </c>
      <c r="X22" s="516"/>
      <c r="Y22" s="516"/>
      <c r="Z22" s="516"/>
      <c r="AA22" s="547" t="s">
        <v>326</v>
      </c>
      <c r="AB22" s="514"/>
      <c r="AC22" s="514"/>
      <c r="AD22" s="514"/>
      <c r="AE22" s="544" t="s">
        <v>327</v>
      </c>
      <c r="AF22" s="516"/>
      <c r="AG22" s="516"/>
      <c r="AH22" s="516"/>
      <c r="AI22" s="544" t="s">
        <v>328</v>
      </c>
      <c r="AJ22" s="516"/>
      <c r="AK22" s="516"/>
      <c r="AL22" s="516"/>
      <c r="AM22" s="121"/>
      <c r="AN22" s="121"/>
      <c r="AO22" s="121"/>
    </row>
    <row r="23" spans="1:41" ht="23.25" customHeight="1">
      <c r="A23" s="517"/>
      <c r="B23" s="517"/>
      <c r="C23" s="122" t="s">
        <v>329</v>
      </c>
      <c r="D23" s="522" t="s">
        <v>330</v>
      </c>
      <c r="E23" s="517"/>
      <c r="F23" s="123" t="s">
        <v>331</v>
      </c>
      <c r="G23" s="538"/>
      <c r="H23" s="538"/>
      <c r="I23" s="514"/>
      <c r="J23" s="514"/>
      <c r="K23" s="534"/>
      <c r="L23" s="535"/>
      <c r="M23" s="535"/>
      <c r="N23" s="536"/>
      <c r="O23" s="534"/>
      <c r="P23" s="535"/>
      <c r="Q23" s="535"/>
      <c r="R23" s="536"/>
      <c r="S23" s="504"/>
      <c r="T23" s="505"/>
      <c r="U23" s="505"/>
      <c r="V23" s="546"/>
      <c r="W23" s="516"/>
      <c r="X23" s="516"/>
      <c r="Y23" s="516"/>
      <c r="Z23" s="516"/>
      <c r="AA23" s="514"/>
      <c r="AB23" s="514"/>
      <c r="AC23" s="514"/>
      <c r="AD23" s="514"/>
      <c r="AE23" s="516"/>
      <c r="AF23" s="516"/>
      <c r="AG23" s="516"/>
      <c r="AH23" s="516"/>
      <c r="AI23" s="516"/>
      <c r="AJ23" s="516"/>
      <c r="AK23" s="516"/>
      <c r="AL23" s="516"/>
      <c r="AM23" s="121"/>
      <c r="AN23" s="121"/>
      <c r="AO23" s="121"/>
    </row>
    <row r="24" spans="1:41" ht="13.5" customHeight="1">
      <c r="A24" s="628" t="s">
        <v>386</v>
      </c>
      <c r="B24" s="631"/>
      <c r="C24" s="124" t="s">
        <v>387</v>
      </c>
      <c r="D24" s="632" t="s">
        <v>388</v>
      </c>
      <c r="E24" s="631"/>
      <c r="F24" s="125" t="s">
        <v>389</v>
      </c>
      <c r="G24" s="126">
        <v>10</v>
      </c>
      <c r="H24" s="127" t="s">
        <v>332</v>
      </c>
      <c r="I24" s="126">
        <v>2</v>
      </c>
      <c r="J24" s="127" t="s">
        <v>333</v>
      </c>
      <c r="K24" s="473">
        <f>G24*I24*2</f>
        <v>40</v>
      </c>
      <c r="L24" s="474"/>
      <c r="M24" s="474"/>
      <c r="N24" s="128" t="s">
        <v>312</v>
      </c>
      <c r="O24" s="473">
        <f>K24*$D$19</f>
        <v>1200</v>
      </c>
      <c r="P24" s="474"/>
      <c r="Q24" s="474"/>
      <c r="R24" s="128" t="s">
        <v>312</v>
      </c>
      <c r="S24" s="663">
        <f>IFERROR(ROUNDDOWN(($D$15*O24),-3)," ")</f>
        <v>450000</v>
      </c>
      <c r="T24" s="664"/>
      <c r="U24" s="664"/>
      <c r="V24" s="129" t="s">
        <v>314</v>
      </c>
      <c r="W24" s="633">
        <v>500</v>
      </c>
      <c r="X24" s="634"/>
      <c r="Y24" s="634"/>
      <c r="Z24" s="129" t="s">
        <v>159</v>
      </c>
      <c r="AA24" s="633">
        <v>500</v>
      </c>
      <c r="AB24" s="634"/>
      <c r="AC24" s="634"/>
      <c r="AD24" s="129" t="s">
        <v>334</v>
      </c>
      <c r="AE24" s="635">
        <v>2000</v>
      </c>
      <c r="AF24" s="636"/>
      <c r="AG24" s="636"/>
      <c r="AH24" s="29" t="s">
        <v>314</v>
      </c>
      <c r="AI24" s="467">
        <f t="shared" ref="AI24:AI63" si="0">IFERROR(ROUNDDOWN((W24*AA24),-3)," ")+AE24</f>
        <v>252000</v>
      </c>
      <c r="AJ24" s="468"/>
      <c r="AK24" s="468"/>
      <c r="AL24" s="29" t="s">
        <v>314</v>
      </c>
      <c r="AM24" s="130"/>
      <c r="AN24" s="130"/>
      <c r="AO24" s="131"/>
    </row>
    <row r="25" spans="1:41" ht="13.5" customHeight="1">
      <c r="A25" s="629"/>
      <c r="B25" s="637"/>
      <c r="C25" s="124"/>
      <c r="D25" s="638"/>
      <c r="E25" s="639"/>
      <c r="F25" s="125"/>
      <c r="G25" s="132"/>
      <c r="H25" s="115" t="s">
        <v>332</v>
      </c>
      <c r="I25" s="132"/>
      <c r="J25" s="127" t="s">
        <v>333</v>
      </c>
      <c r="K25" s="473">
        <f t="shared" ref="K25:K63" si="1">G25*I25*2</f>
        <v>0</v>
      </c>
      <c r="L25" s="474"/>
      <c r="M25" s="474"/>
      <c r="N25" s="115" t="s">
        <v>312</v>
      </c>
      <c r="O25" s="473">
        <f t="shared" ref="O25:O63" si="2">K25*$D$19</f>
        <v>0</v>
      </c>
      <c r="P25" s="474"/>
      <c r="Q25" s="474"/>
      <c r="R25" s="115" t="s">
        <v>312</v>
      </c>
      <c r="S25" s="663">
        <f t="shared" ref="S25:S63" si="3">IFERROR(ROUNDDOWN(($D$15*O25),-3)," ")</f>
        <v>0</v>
      </c>
      <c r="T25" s="664"/>
      <c r="U25" s="664"/>
      <c r="V25" s="129" t="s">
        <v>314</v>
      </c>
      <c r="W25" s="633"/>
      <c r="X25" s="634"/>
      <c r="Y25" s="634"/>
      <c r="Z25" s="129" t="s">
        <v>314</v>
      </c>
      <c r="AA25" s="633"/>
      <c r="AB25" s="634"/>
      <c r="AC25" s="634"/>
      <c r="AD25" s="129" t="s">
        <v>334</v>
      </c>
      <c r="AE25" s="635"/>
      <c r="AF25" s="636"/>
      <c r="AG25" s="636"/>
      <c r="AH25" s="29" t="s">
        <v>314</v>
      </c>
      <c r="AI25" s="467">
        <f t="shared" si="0"/>
        <v>0</v>
      </c>
      <c r="AJ25" s="468"/>
      <c r="AK25" s="468"/>
      <c r="AL25" s="29" t="s">
        <v>314</v>
      </c>
      <c r="AM25" s="130"/>
      <c r="AN25" s="130"/>
      <c r="AO25" s="131"/>
    </row>
    <row r="26" spans="1:41" ht="13.5" customHeight="1">
      <c r="A26" s="629"/>
      <c r="B26" s="637"/>
      <c r="C26" s="124"/>
      <c r="D26" s="638"/>
      <c r="E26" s="639"/>
      <c r="F26" s="125"/>
      <c r="G26" s="132"/>
      <c r="H26" s="115" t="s">
        <v>332</v>
      </c>
      <c r="I26" s="132"/>
      <c r="J26" s="115" t="s">
        <v>333</v>
      </c>
      <c r="K26" s="473">
        <f t="shared" si="1"/>
        <v>0</v>
      </c>
      <c r="L26" s="474"/>
      <c r="M26" s="474"/>
      <c r="N26" s="115" t="s">
        <v>312</v>
      </c>
      <c r="O26" s="473">
        <f t="shared" si="2"/>
        <v>0</v>
      </c>
      <c r="P26" s="474"/>
      <c r="Q26" s="474"/>
      <c r="R26" s="115" t="s">
        <v>312</v>
      </c>
      <c r="S26" s="663">
        <f t="shared" si="3"/>
        <v>0</v>
      </c>
      <c r="T26" s="664"/>
      <c r="U26" s="664"/>
      <c r="V26" s="129" t="s">
        <v>314</v>
      </c>
      <c r="W26" s="633"/>
      <c r="X26" s="634"/>
      <c r="Y26" s="634"/>
      <c r="Z26" s="129" t="s">
        <v>314</v>
      </c>
      <c r="AA26" s="633"/>
      <c r="AB26" s="634"/>
      <c r="AC26" s="634"/>
      <c r="AD26" s="129" t="s">
        <v>334</v>
      </c>
      <c r="AE26" s="635"/>
      <c r="AF26" s="636"/>
      <c r="AG26" s="636"/>
      <c r="AH26" s="29" t="s">
        <v>314</v>
      </c>
      <c r="AI26" s="467">
        <f t="shared" si="0"/>
        <v>0</v>
      </c>
      <c r="AJ26" s="468"/>
      <c r="AK26" s="468"/>
      <c r="AL26" s="29" t="s">
        <v>314</v>
      </c>
      <c r="AM26" s="130"/>
      <c r="AN26" s="130"/>
      <c r="AO26" s="131"/>
    </row>
    <row r="27" spans="1:41" ht="13.5" hidden="1" customHeight="1">
      <c r="A27" s="629"/>
      <c r="B27" s="637"/>
      <c r="C27" s="124"/>
      <c r="D27" s="638"/>
      <c r="E27" s="639"/>
      <c r="F27" s="125"/>
      <c r="G27" s="132"/>
      <c r="H27" s="115" t="s">
        <v>332</v>
      </c>
      <c r="I27" s="132"/>
      <c r="J27" s="127" t="s">
        <v>333</v>
      </c>
      <c r="K27" s="473">
        <f t="shared" si="1"/>
        <v>0</v>
      </c>
      <c r="L27" s="474"/>
      <c r="M27" s="474"/>
      <c r="N27" s="115" t="s">
        <v>312</v>
      </c>
      <c r="O27" s="473">
        <f t="shared" si="2"/>
        <v>0</v>
      </c>
      <c r="P27" s="474"/>
      <c r="Q27" s="474"/>
      <c r="R27" s="115" t="s">
        <v>312</v>
      </c>
      <c r="S27" s="663">
        <f t="shared" si="3"/>
        <v>0</v>
      </c>
      <c r="T27" s="664"/>
      <c r="U27" s="664"/>
      <c r="V27" s="129" t="s">
        <v>314</v>
      </c>
      <c r="W27" s="633"/>
      <c r="X27" s="634"/>
      <c r="Y27" s="634"/>
      <c r="Z27" s="129" t="s">
        <v>314</v>
      </c>
      <c r="AA27" s="633"/>
      <c r="AB27" s="634"/>
      <c r="AC27" s="634"/>
      <c r="AD27" s="129" t="s">
        <v>334</v>
      </c>
      <c r="AE27" s="635"/>
      <c r="AF27" s="636"/>
      <c r="AG27" s="636"/>
      <c r="AH27" s="29" t="s">
        <v>314</v>
      </c>
      <c r="AI27" s="467">
        <f t="shared" si="0"/>
        <v>0</v>
      </c>
      <c r="AJ27" s="468"/>
      <c r="AK27" s="468"/>
      <c r="AL27" s="29" t="s">
        <v>314</v>
      </c>
      <c r="AM27" s="130"/>
      <c r="AN27" s="130"/>
      <c r="AO27" s="131"/>
    </row>
    <row r="28" spans="1:41" ht="13.5" hidden="1" customHeight="1">
      <c r="A28" s="629"/>
      <c r="B28" s="637"/>
      <c r="C28" s="124"/>
      <c r="D28" s="638"/>
      <c r="E28" s="639"/>
      <c r="F28" s="125"/>
      <c r="G28" s="132"/>
      <c r="H28" s="115" t="s">
        <v>332</v>
      </c>
      <c r="I28" s="132"/>
      <c r="J28" s="127" t="s">
        <v>333</v>
      </c>
      <c r="K28" s="473">
        <f t="shared" si="1"/>
        <v>0</v>
      </c>
      <c r="L28" s="474"/>
      <c r="M28" s="474"/>
      <c r="N28" s="115" t="s">
        <v>312</v>
      </c>
      <c r="O28" s="473">
        <f t="shared" si="2"/>
        <v>0</v>
      </c>
      <c r="P28" s="474"/>
      <c r="Q28" s="474"/>
      <c r="R28" s="115" t="s">
        <v>312</v>
      </c>
      <c r="S28" s="663">
        <f t="shared" si="3"/>
        <v>0</v>
      </c>
      <c r="T28" s="664"/>
      <c r="U28" s="664"/>
      <c r="V28" s="129" t="s">
        <v>314</v>
      </c>
      <c r="W28" s="633"/>
      <c r="X28" s="634"/>
      <c r="Y28" s="634"/>
      <c r="Z28" s="129" t="s">
        <v>314</v>
      </c>
      <c r="AA28" s="633"/>
      <c r="AB28" s="634"/>
      <c r="AC28" s="634"/>
      <c r="AD28" s="129" t="s">
        <v>334</v>
      </c>
      <c r="AE28" s="635"/>
      <c r="AF28" s="636"/>
      <c r="AG28" s="636"/>
      <c r="AH28" s="29" t="s">
        <v>314</v>
      </c>
      <c r="AI28" s="467">
        <f t="shared" si="0"/>
        <v>0</v>
      </c>
      <c r="AJ28" s="468"/>
      <c r="AK28" s="468"/>
      <c r="AL28" s="29" t="s">
        <v>314</v>
      </c>
      <c r="AM28" s="130"/>
      <c r="AN28" s="130"/>
      <c r="AO28" s="131"/>
    </row>
    <row r="29" spans="1:41" ht="13.5" hidden="1" customHeight="1">
      <c r="A29" s="629"/>
      <c r="B29" s="637"/>
      <c r="C29" s="124"/>
      <c r="D29" s="638"/>
      <c r="E29" s="639"/>
      <c r="F29" s="125"/>
      <c r="G29" s="132"/>
      <c r="H29" s="115" t="s">
        <v>332</v>
      </c>
      <c r="I29" s="132"/>
      <c r="J29" s="127" t="s">
        <v>333</v>
      </c>
      <c r="K29" s="473">
        <f t="shared" si="1"/>
        <v>0</v>
      </c>
      <c r="L29" s="474"/>
      <c r="M29" s="474"/>
      <c r="N29" s="115" t="s">
        <v>312</v>
      </c>
      <c r="O29" s="473">
        <f t="shared" si="2"/>
        <v>0</v>
      </c>
      <c r="P29" s="474"/>
      <c r="Q29" s="474"/>
      <c r="R29" s="115" t="s">
        <v>312</v>
      </c>
      <c r="S29" s="663">
        <f t="shared" si="3"/>
        <v>0</v>
      </c>
      <c r="T29" s="664"/>
      <c r="U29" s="664"/>
      <c r="V29" s="129" t="s">
        <v>314</v>
      </c>
      <c r="W29" s="633"/>
      <c r="X29" s="634"/>
      <c r="Y29" s="634"/>
      <c r="Z29" s="129" t="s">
        <v>314</v>
      </c>
      <c r="AA29" s="633"/>
      <c r="AB29" s="634"/>
      <c r="AC29" s="634"/>
      <c r="AD29" s="129" t="s">
        <v>334</v>
      </c>
      <c r="AE29" s="635"/>
      <c r="AF29" s="636"/>
      <c r="AG29" s="636"/>
      <c r="AH29" s="29" t="s">
        <v>314</v>
      </c>
      <c r="AI29" s="467">
        <f t="shared" si="0"/>
        <v>0</v>
      </c>
      <c r="AJ29" s="468"/>
      <c r="AK29" s="468"/>
      <c r="AL29" s="29" t="s">
        <v>314</v>
      </c>
      <c r="AM29" s="130"/>
      <c r="AN29" s="130"/>
      <c r="AO29" s="131"/>
    </row>
    <row r="30" spans="1:41" ht="13.5" hidden="1" customHeight="1">
      <c r="A30" s="629"/>
      <c r="B30" s="637"/>
      <c r="C30" s="124"/>
      <c r="D30" s="638"/>
      <c r="E30" s="639"/>
      <c r="F30" s="125"/>
      <c r="G30" s="132"/>
      <c r="H30" s="115" t="s">
        <v>332</v>
      </c>
      <c r="I30" s="132"/>
      <c r="J30" s="127" t="s">
        <v>333</v>
      </c>
      <c r="K30" s="473">
        <f t="shared" si="1"/>
        <v>0</v>
      </c>
      <c r="L30" s="474"/>
      <c r="M30" s="474"/>
      <c r="N30" s="115" t="s">
        <v>312</v>
      </c>
      <c r="O30" s="473">
        <f t="shared" si="2"/>
        <v>0</v>
      </c>
      <c r="P30" s="474"/>
      <c r="Q30" s="474"/>
      <c r="R30" s="115" t="s">
        <v>312</v>
      </c>
      <c r="S30" s="663">
        <f t="shared" si="3"/>
        <v>0</v>
      </c>
      <c r="T30" s="664"/>
      <c r="U30" s="664"/>
      <c r="V30" s="129" t="s">
        <v>314</v>
      </c>
      <c r="W30" s="633"/>
      <c r="X30" s="634"/>
      <c r="Y30" s="634"/>
      <c r="Z30" s="129" t="s">
        <v>314</v>
      </c>
      <c r="AA30" s="633"/>
      <c r="AB30" s="634"/>
      <c r="AC30" s="634"/>
      <c r="AD30" s="129" t="s">
        <v>334</v>
      </c>
      <c r="AE30" s="635"/>
      <c r="AF30" s="636"/>
      <c r="AG30" s="636"/>
      <c r="AH30" s="29" t="s">
        <v>314</v>
      </c>
      <c r="AI30" s="467">
        <f t="shared" si="0"/>
        <v>0</v>
      </c>
      <c r="AJ30" s="468"/>
      <c r="AK30" s="468"/>
      <c r="AL30" s="29" t="s">
        <v>314</v>
      </c>
      <c r="AM30" s="130"/>
      <c r="AN30" s="130"/>
      <c r="AO30" s="131"/>
    </row>
    <row r="31" spans="1:41" ht="13.5" hidden="1" customHeight="1">
      <c r="A31" s="629"/>
      <c r="B31" s="637"/>
      <c r="C31" s="124"/>
      <c r="D31" s="638"/>
      <c r="E31" s="639"/>
      <c r="F31" s="125"/>
      <c r="G31" s="132"/>
      <c r="H31" s="115" t="s">
        <v>332</v>
      </c>
      <c r="I31" s="132"/>
      <c r="J31" s="127" t="s">
        <v>333</v>
      </c>
      <c r="K31" s="473">
        <f t="shared" si="1"/>
        <v>0</v>
      </c>
      <c r="L31" s="474"/>
      <c r="M31" s="474"/>
      <c r="N31" s="115" t="s">
        <v>312</v>
      </c>
      <c r="O31" s="473">
        <f t="shared" si="2"/>
        <v>0</v>
      </c>
      <c r="P31" s="474"/>
      <c r="Q31" s="474"/>
      <c r="R31" s="115" t="s">
        <v>312</v>
      </c>
      <c r="S31" s="663">
        <f t="shared" si="3"/>
        <v>0</v>
      </c>
      <c r="T31" s="664"/>
      <c r="U31" s="664"/>
      <c r="V31" s="129" t="s">
        <v>314</v>
      </c>
      <c r="W31" s="633"/>
      <c r="X31" s="634"/>
      <c r="Y31" s="634"/>
      <c r="Z31" s="129" t="s">
        <v>314</v>
      </c>
      <c r="AA31" s="633"/>
      <c r="AB31" s="634"/>
      <c r="AC31" s="634"/>
      <c r="AD31" s="129" t="s">
        <v>334</v>
      </c>
      <c r="AE31" s="635"/>
      <c r="AF31" s="636"/>
      <c r="AG31" s="636"/>
      <c r="AH31" s="29" t="s">
        <v>314</v>
      </c>
      <c r="AI31" s="467">
        <f t="shared" si="0"/>
        <v>0</v>
      </c>
      <c r="AJ31" s="468"/>
      <c r="AK31" s="468"/>
      <c r="AL31" s="29" t="s">
        <v>314</v>
      </c>
      <c r="AM31" s="130"/>
      <c r="AN31" s="130"/>
      <c r="AO31" s="131"/>
    </row>
    <row r="32" spans="1:41" ht="13.5" hidden="1" customHeight="1">
      <c r="A32" s="629"/>
      <c r="B32" s="637"/>
      <c r="C32" s="124"/>
      <c r="D32" s="638"/>
      <c r="E32" s="639"/>
      <c r="F32" s="125"/>
      <c r="G32" s="132"/>
      <c r="H32" s="115" t="s">
        <v>332</v>
      </c>
      <c r="I32" s="132"/>
      <c r="J32" s="127" t="s">
        <v>333</v>
      </c>
      <c r="K32" s="473">
        <f t="shared" si="1"/>
        <v>0</v>
      </c>
      <c r="L32" s="474"/>
      <c r="M32" s="474"/>
      <c r="N32" s="115" t="s">
        <v>312</v>
      </c>
      <c r="O32" s="473">
        <f t="shared" si="2"/>
        <v>0</v>
      </c>
      <c r="P32" s="474"/>
      <c r="Q32" s="474"/>
      <c r="R32" s="115" t="s">
        <v>312</v>
      </c>
      <c r="S32" s="663">
        <f t="shared" si="3"/>
        <v>0</v>
      </c>
      <c r="T32" s="664"/>
      <c r="U32" s="664"/>
      <c r="V32" s="129" t="s">
        <v>314</v>
      </c>
      <c r="W32" s="633"/>
      <c r="X32" s="634"/>
      <c r="Y32" s="634"/>
      <c r="Z32" s="129" t="s">
        <v>314</v>
      </c>
      <c r="AA32" s="633"/>
      <c r="AB32" s="634"/>
      <c r="AC32" s="634"/>
      <c r="AD32" s="129" t="s">
        <v>334</v>
      </c>
      <c r="AE32" s="635"/>
      <c r="AF32" s="636"/>
      <c r="AG32" s="636"/>
      <c r="AH32" s="29" t="s">
        <v>314</v>
      </c>
      <c r="AI32" s="467">
        <f t="shared" si="0"/>
        <v>0</v>
      </c>
      <c r="AJ32" s="468"/>
      <c r="AK32" s="468"/>
      <c r="AL32" s="29" t="s">
        <v>314</v>
      </c>
      <c r="AM32" s="130"/>
      <c r="AN32" s="130"/>
      <c r="AO32" s="131"/>
    </row>
    <row r="33" spans="1:41" ht="13.5" hidden="1" customHeight="1">
      <c r="A33" s="629"/>
      <c r="B33" s="637"/>
      <c r="C33" s="124"/>
      <c r="D33" s="638"/>
      <c r="E33" s="639"/>
      <c r="F33" s="125"/>
      <c r="G33" s="132"/>
      <c r="H33" s="115" t="s">
        <v>332</v>
      </c>
      <c r="I33" s="132"/>
      <c r="J33" s="127" t="s">
        <v>333</v>
      </c>
      <c r="K33" s="473">
        <f t="shared" si="1"/>
        <v>0</v>
      </c>
      <c r="L33" s="474"/>
      <c r="M33" s="474"/>
      <c r="N33" s="115" t="s">
        <v>312</v>
      </c>
      <c r="O33" s="473">
        <f t="shared" si="2"/>
        <v>0</v>
      </c>
      <c r="P33" s="474"/>
      <c r="Q33" s="474"/>
      <c r="R33" s="115" t="s">
        <v>312</v>
      </c>
      <c r="S33" s="663">
        <f t="shared" si="3"/>
        <v>0</v>
      </c>
      <c r="T33" s="664"/>
      <c r="U33" s="664"/>
      <c r="V33" s="129" t="s">
        <v>314</v>
      </c>
      <c r="W33" s="633"/>
      <c r="X33" s="634"/>
      <c r="Y33" s="634"/>
      <c r="Z33" s="129" t="s">
        <v>314</v>
      </c>
      <c r="AA33" s="633"/>
      <c r="AB33" s="634"/>
      <c r="AC33" s="634"/>
      <c r="AD33" s="129" t="s">
        <v>334</v>
      </c>
      <c r="AE33" s="635"/>
      <c r="AF33" s="636"/>
      <c r="AG33" s="636"/>
      <c r="AH33" s="29" t="s">
        <v>314</v>
      </c>
      <c r="AI33" s="467">
        <f t="shared" si="0"/>
        <v>0</v>
      </c>
      <c r="AJ33" s="468"/>
      <c r="AK33" s="468"/>
      <c r="AL33" s="29" t="s">
        <v>314</v>
      </c>
      <c r="AM33" s="130"/>
      <c r="AN33" s="130"/>
      <c r="AO33" s="131"/>
    </row>
    <row r="34" spans="1:41" ht="13.5" hidden="1" customHeight="1">
      <c r="A34" s="629"/>
      <c r="B34" s="637"/>
      <c r="C34" s="124"/>
      <c r="D34" s="638"/>
      <c r="E34" s="639"/>
      <c r="F34" s="125"/>
      <c r="G34" s="132"/>
      <c r="H34" s="115" t="s">
        <v>332</v>
      </c>
      <c r="I34" s="132"/>
      <c r="J34" s="127" t="s">
        <v>333</v>
      </c>
      <c r="K34" s="473">
        <f t="shared" si="1"/>
        <v>0</v>
      </c>
      <c r="L34" s="474"/>
      <c r="M34" s="474"/>
      <c r="N34" s="115" t="s">
        <v>312</v>
      </c>
      <c r="O34" s="473">
        <f t="shared" si="2"/>
        <v>0</v>
      </c>
      <c r="P34" s="474"/>
      <c r="Q34" s="474"/>
      <c r="R34" s="115" t="s">
        <v>312</v>
      </c>
      <c r="S34" s="663">
        <f t="shared" si="3"/>
        <v>0</v>
      </c>
      <c r="T34" s="664"/>
      <c r="U34" s="664"/>
      <c r="V34" s="129" t="s">
        <v>314</v>
      </c>
      <c r="W34" s="633"/>
      <c r="X34" s="634"/>
      <c r="Y34" s="634"/>
      <c r="Z34" s="129" t="s">
        <v>314</v>
      </c>
      <c r="AA34" s="633"/>
      <c r="AB34" s="634"/>
      <c r="AC34" s="634"/>
      <c r="AD34" s="129" t="s">
        <v>334</v>
      </c>
      <c r="AE34" s="635"/>
      <c r="AF34" s="636"/>
      <c r="AG34" s="636"/>
      <c r="AH34" s="29" t="s">
        <v>314</v>
      </c>
      <c r="AI34" s="467">
        <f t="shared" si="0"/>
        <v>0</v>
      </c>
      <c r="AJ34" s="468"/>
      <c r="AK34" s="468"/>
      <c r="AL34" s="29" t="s">
        <v>314</v>
      </c>
      <c r="AM34" s="130"/>
      <c r="AN34" s="130"/>
      <c r="AO34" s="131"/>
    </row>
    <row r="35" spans="1:41" ht="13.5" hidden="1" customHeight="1">
      <c r="A35" s="629"/>
      <c r="B35" s="637"/>
      <c r="C35" s="124"/>
      <c r="D35" s="638"/>
      <c r="E35" s="639"/>
      <c r="F35" s="125"/>
      <c r="G35" s="132"/>
      <c r="H35" s="115" t="s">
        <v>332</v>
      </c>
      <c r="I35" s="132"/>
      <c r="J35" s="127" t="s">
        <v>333</v>
      </c>
      <c r="K35" s="473">
        <f t="shared" si="1"/>
        <v>0</v>
      </c>
      <c r="L35" s="474"/>
      <c r="M35" s="474"/>
      <c r="N35" s="115" t="s">
        <v>312</v>
      </c>
      <c r="O35" s="473">
        <f t="shared" si="2"/>
        <v>0</v>
      </c>
      <c r="P35" s="474"/>
      <c r="Q35" s="474"/>
      <c r="R35" s="115" t="s">
        <v>312</v>
      </c>
      <c r="S35" s="663">
        <f t="shared" si="3"/>
        <v>0</v>
      </c>
      <c r="T35" s="664"/>
      <c r="U35" s="664"/>
      <c r="V35" s="129" t="s">
        <v>314</v>
      </c>
      <c r="W35" s="633"/>
      <c r="X35" s="634"/>
      <c r="Y35" s="634"/>
      <c r="Z35" s="129" t="s">
        <v>314</v>
      </c>
      <c r="AA35" s="633"/>
      <c r="AB35" s="634"/>
      <c r="AC35" s="634"/>
      <c r="AD35" s="129" t="s">
        <v>334</v>
      </c>
      <c r="AE35" s="635"/>
      <c r="AF35" s="636"/>
      <c r="AG35" s="636"/>
      <c r="AH35" s="29" t="s">
        <v>314</v>
      </c>
      <c r="AI35" s="467">
        <f t="shared" si="0"/>
        <v>0</v>
      </c>
      <c r="AJ35" s="468"/>
      <c r="AK35" s="468"/>
      <c r="AL35" s="29" t="s">
        <v>314</v>
      </c>
      <c r="AM35" s="130"/>
      <c r="AN35" s="130"/>
      <c r="AO35" s="131"/>
    </row>
    <row r="36" spans="1:41" ht="13.5" hidden="1" customHeight="1">
      <c r="A36" s="629"/>
      <c r="B36" s="637"/>
      <c r="C36" s="124"/>
      <c r="D36" s="638"/>
      <c r="E36" s="639"/>
      <c r="F36" s="125"/>
      <c r="G36" s="132"/>
      <c r="H36" s="115" t="s">
        <v>332</v>
      </c>
      <c r="I36" s="132"/>
      <c r="J36" s="127" t="s">
        <v>333</v>
      </c>
      <c r="K36" s="473">
        <f t="shared" si="1"/>
        <v>0</v>
      </c>
      <c r="L36" s="474"/>
      <c r="M36" s="474"/>
      <c r="N36" s="115" t="s">
        <v>312</v>
      </c>
      <c r="O36" s="473">
        <f t="shared" si="2"/>
        <v>0</v>
      </c>
      <c r="P36" s="474"/>
      <c r="Q36" s="474"/>
      <c r="R36" s="115" t="s">
        <v>312</v>
      </c>
      <c r="S36" s="663">
        <f t="shared" si="3"/>
        <v>0</v>
      </c>
      <c r="T36" s="664"/>
      <c r="U36" s="664"/>
      <c r="V36" s="129" t="s">
        <v>314</v>
      </c>
      <c r="W36" s="633"/>
      <c r="X36" s="634"/>
      <c r="Y36" s="634"/>
      <c r="Z36" s="129" t="s">
        <v>314</v>
      </c>
      <c r="AA36" s="633"/>
      <c r="AB36" s="634"/>
      <c r="AC36" s="634"/>
      <c r="AD36" s="129" t="s">
        <v>334</v>
      </c>
      <c r="AE36" s="635"/>
      <c r="AF36" s="636"/>
      <c r="AG36" s="636"/>
      <c r="AH36" s="29" t="s">
        <v>314</v>
      </c>
      <c r="AI36" s="467">
        <f t="shared" si="0"/>
        <v>0</v>
      </c>
      <c r="AJ36" s="468"/>
      <c r="AK36" s="468"/>
      <c r="AL36" s="29" t="s">
        <v>314</v>
      </c>
      <c r="AM36" s="130"/>
      <c r="AN36" s="130"/>
      <c r="AO36" s="131"/>
    </row>
    <row r="37" spans="1:41" ht="13.5" hidden="1" customHeight="1">
      <c r="A37" s="629"/>
      <c r="B37" s="637"/>
      <c r="C37" s="124"/>
      <c r="D37" s="638"/>
      <c r="E37" s="639"/>
      <c r="F37" s="125"/>
      <c r="G37" s="132"/>
      <c r="H37" s="115" t="s">
        <v>332</v>
      </c>
      <c r="I37" s="132"/>
      <c r="J37" s="127" t="s">
        <v>333</v>
      </c>
      <c r="K37" s="473">
        <f t="shared" si="1"/>
        <v>0</v>
      </c>
      <c r="L37" s="474"/>
      <c r="M37" s="474"/>
      <c r="N37" s="115" t="s">
        <v>312</v>
      </c>
      <c r="O37" s="473">
        <f t="shared" si="2"/>
        <v>0</v>
      </c>
      <c r="P37" s="474"/>
      <c r="Q37" s="474"/>
      <c r="R37" s="115" t="s">
        <v>312</v>
      </c>
      <c r="S37" s="663">
        <f t="shared" si="3"/>
        <v>0</v>
      </c>
      <c r="T37" s="664"/>
      <c r="U37" s="664"/>
      <c r="V37" s="129" t="s">
        <v>314</v>
      </c>
      <c r="W37" s="633"/>
      <c r="X37" s="634"/>
      <c r="Y37" s="634"/>
      <c r="Z37" s="129" t="s">
        <v>314</v>
      </c>
      <c r="AA37" s="633"/>
      <c r="AB37" s="634"/>
      <c r="AC37" s="634"/>
      <c r="AD37" s="129" t="s">
        <v>334</v>
      </c>
      <c r="AE37" s="635"/>
      <c r="AF37" s="636"/>
      <c r="AG37" s="636"/>
      <c r="AH37" s="29" t="s">
        <v>314</v>
      </c>
      <c r="AI37" s="467">
        <f t="shared" si="0"/>
        <v>0</v>
      </c>
      <c r="AJ37" s="468"/>
      <c r="AK37" s="468"/>
      <c r="AL37" s="29" t="s">
        <v>314</v>
      </c>
      <c r="AM37" s="130"/>
      <c r="AN37" s="130"/>
      <c r="AO37" s="131"/>
    </row>
    <row r="38" spans="1:41" ht="13.5" hidden="1" customHeight="1">
      <c r="A38" s="629"/>
      <c r="B38" s="637"/>
      <c r="C38" s="124"/>
      <c r="D38" s="638"/>
      <c r="E38" s="639"/>
      <c r="F38" s="125"/>
      <c r="G38" s="132"/>
      <c r="H38" s="115" t="s">
        <v>332</v>
      </c>
      <c r="I38" s="132"/>
      <c r="J38" s="127" t="s">
        <v>333</v>
      </c>
      <c r="K38" s="473">
        <f t="shared" si="1"/>
        <v>0</v>
      </c>
      <c r="L38" s="474"/>
      <c r="M38" s="474"/>
      <c r="N38" s="115" t="s">
        <v>312</v>
      </c>
      <c r="O38" s="473">
        <f t="shared" si="2"/>
        <v>0</v>
      </c>
      <c r="P38" s="474"/>
      <c r="Q38" s="474"/>
      <c r="R38" s="115" t="s">
        <v>312</v>
      </c>
      <c r="S38" s="663">
        <f t="shared" si="3"/>
        <v>0</v>
      </c>
      <c r="T38" s="664"/>
      <c r="U38" s="664"/>
      <c r="V38" s="129" t="s">
        <v>314</v>
      </c>
      <c r="W38" s="633"/>
      <c r="X38" s="634"/>
      <c r="Y38" s="634"/>
      <c r="Z38" s="129" t="s">
        <v>314</v>
      </c>
      <c r="AA38" s="633"/>
      <c r="AB38" s="634"/>
      <c r="AC38" s="634"/>
      <c r="AD38" s="129" t="s">
        <v>334</v>
      </c>
      <c r="AE38" s="635"/>
      <c r="AF38" s="636"/>
      <c r="AG38" s="636"/>
      <c r="AH38" s="29" t="s">
        <v>314</v>
      </c>
      <c r="AI38" s="467">
        <f t="shared" si="0"/>
        <v>0</v>
      </c>
      <c r="AJ38" s="468"/>
      <c r="AK38" s="468"/>
      <c r="AL38" s="29" t="s">
        <v>314</v>
      </c>
      <c r="AM38" s="130"/>
      <c r="AN38" s="130"/>
      <c r="AO38" s="131"/>
    </row>
    <row r="39" spans="1:41" ht="13.5" hidden="1" customHeight="1">
      <c r="A39" s="629"/>
      <c r="B39" s="637"/>
      <c r="C39" s="124"/>
      <c r="D39" s="638"/>
      <c r="E39" s="639"/>
      <c r="F39" s="125"/>
      <c r="G39" s="132"/>
      <c r="H39" s="115" t="s">
        <v>332</v>
      </c>
      <c r="I39" s="132"/>
      <c r="J39" s="127" t="s">
        <v>333</v>
      </c>
      <c r="K39" s="473">
        <f t="shared" si="1"/>
        <v>0</v>
      </c>
      <c r="L39" s="474"/>
      <c r="M39" s="474"/>
      <c r="N39" s="115" t="s">
        <v>312</v>
      </c>
      <c r="O39" s="473">
        <f t="shared" si="2"/>
        <v>0</v>
      </c>
      <c r="P39" s="474"/>
      <c r="Q39" s="474"/>
      <c r="R39" s="115" t="s">
        <v>312</v>
      </c>
      <c r="S39" s="663">
        <f t="shared" si="3"/>
        <v>0</v>
      </c>
      <c r="T39" s="664"/>
      <c r="U39" s="664"/>
      <c r="V39" s="129" t="s">
        <v>314</v>
      </c>
      <c r="W39" s="633"/>
      <c r="X39" s="634"/>
      <c r="Y39" s="634"/>
      <c r="Z39" s="129" t="s">
        <v>314</v>
      </c>
      <c r="AA39" s="633"/>
      <c r="AB39" s="634"/>
      <c r="AC39" s="634"/>
      <c r="AD39" s="129" t="s">
        <v>334</v>
      </c>
      <c r="AE39" s="635"/>
      <c r="AF39" s="636"/>
      <c r="AG39" s="636"/>
      <c r="AH39" s="29" t="s">
        <v>314</v>
      </c>
      <c r="AI39" s="467">
        <f t="shared" si="0"/>
        <v>0</v>
      </c>
      <c r="AJ39" s="468"/>
      <c r="AK39" s="468"/>
      <c r="AL39" s="29" t="s">
        <v>314</v>
      </c>
      <c r="AM39" s="130"/>
      <c r="AN39" s="130"/>
      <c r="AO39" s="131"/>
    </row>
    <row r="40" spans="1:41" ht="13.5" hidden="1" customHeight="1">
      <c r="A40" s="629"/>
      <c r="B40" s="637"/>
      <c r="C40" s="124"/>
      <c r="D40" s="638"/>
      <c r="E40" s="639"/>
      <c r="F40" s="125"/>
      <c r="G40" s="132"/>
      <c r="H40" s="115" t="s">
        <v>332</v>
      </c>
      <c r="I40" s="132"/>
      <c r="J40" s="127" t="s">
        <v>333</v>
      </c>
      <c r="K40" s="473">
        <f t="shared" si="1"/>
        <v>0</v>
      </c>
      <c r="L40" s="474"/>
      <c r="M40" s="474"/>
      <c r="N40" s="115" t="s">
        <v>312</v>
      </c>
      <c r="O40" s="473">
        <f t="shared" si="2"/>
        <v>0</v>
      </c>
      <c r="P40" s="474"/>
      <c r="Q40" s="474"/>
      <c r="R40" s="115" t="s">
        <v>312</v>
      </c>
      <c r="S40" s="663">
        <f t="shared" si="3"/>
        <v>0</v>
      </c>
      <c r="T40" s="664"/>
      <c r="U40" s="664"/>
      <c r="V40" s="129" t="s">
        <v>314</v>
      </c>
      <c r="W40" s="633"/>
      <c r="X40" s="634"/>
      <c r="Y40" s="634"/>
      <c r="Z40" s="129" t="s">
        <v>314</v>
      </c>
      <c r="AA40" s="633"/>
      <c r="AB40" s="634"/>
      <c r="AC40" s="634"/>
      <c r="AD40" s="129" t="s">
        <v>334</v>
      </c>
      <c r="AE40" s="635"/>
      <c r="AF40" s="636"/>
      <c r="AG40" s="636"/>
      <c r="AH40" s="29" t="s">
        <v>314</v>
      </c>
      <c r="AI40" s="467">
        <f t="shared" si="0"/>
        <v>0</v>
      </c>
      <c r="AJ40" s="468"/>
      <c r="AK40" s="468"/>
      <c r="AL40" s="29" t="s">
        <v>314</v>
      </c>
      <c r="AM40" s="130"/>
      <c r="AN40" s="130"/>
      <c r="AO40" s="131"/>
    </row>
    <row r="41" spans="1:41" ht="13.5" hidden="1" customHeight="1">
      <c r="A41" s="629"/>
      <c r="B41" s="637"/>
      <c r="C41" s="124"/>
      <c r="D41" s="638"/>
      <c r="E41" s="639"/>
      <c r="F41" s="125"/>
      <c r="G41" s="132"/>
      <c r="H41" s="115" t="s">
        <v>332</v>
      </c>
      <c r="I41" s="132"/>
      <c r="J41" s="127" t="s">
        <v>333</v>
      </c>
      <c r="K41" s="473">
        <f t="shared" si="1"/>
        <v>0</v>
      </c>
      <c r="L41" s="474"/>
      <c r="M41" s="474"/>
      <c r="N41" s="115" t="s">
        <v>312</v>
      </c>
      <c r="O41" s="473">
        <f t="shared" si="2"/>
        <v>0</v>
      </c>
      <c r="P41" s="474"/>
      <c r="Q41" s="474"/>
      <c r="R41" s="115" t="s">
        <v>312</v>
      </c>
      <c r="S41" s="663">
        <f t="shared" si="3"/>
        <v>0</v>
      </c>
      <c r="T41" s="664"/>
      <c r="U41" s="664"/>
      <c r="V41" s="129" t="s">
        <v>314</v>
      </c>
      <c r="W41" s="633"/>
      <c r="X41" s="634"/>
      <c r="Y41" s="634"/>
      <c r="Z41" s="129" t="s">
        <v>314</v>
      </c>
      <c r="AA41" s="633"/>
      <c r="AB41" s="634"/>
      <c r="AC41" s="634"/>
      <c r="AD41" s="129" t="s">
        <v>334</v>
      </c>
      <c r="AE41" s="635"/>
      <c r="AF41" s="636"/>
      <c r="AG41" s="636"/>
      <c r="AH41" s="29" t="s">
        <v>314</v>
      </c>
      <c r="AI41" s="467">
        <f t="shared" si="0"/>
        <v>0</v>
      </c>
      <c r="AJ41" s="468"/>
      <c r="AK41" s="468"/>
      <c r="AL41" s="29" t="s">
        <v>314</v>
      </c>
      <c r="AM41" s="130"/>
      <c r="AN41" s="130"/>
      <c r="AO41" s="131"/>
    </row>
    <row r="42" spans="1:41" ht="13.5" hidden="1" customHeight="1">
      <c r="A42" s="629"/>
      <c r="B42" s="637"/>
      <c r="C42" s="124"/>
      <c r="D42" s="638"/>
      <c r="E42" s="639"/>
      <c r="F42" s="125"/>
      <c r="G42" s="132"/>
      <c r="H42" s="115" t="s">
        <v>332</v>
      </c>
      <c r="I42" s="132"/>
      <c r="J42" s="127" t="s">
        <v>333</v>
      </c>
      <c r="K42" s="473">
        <f t="shared" si="1"/>
        <v>0</v>
      </c>
      <c r="L42" s="474"/>
      <c r="M42" s="474"/>
      <c r="N42" s="115" t="s">
        <v>312</v>
      </c>
      <c r="O42" s="473">
        <f t="shared" si="2"/>
        <v>0</v>
      </c>
      <c r="P42" s="474"/>
      <c r="Q42" s="474"/>
      <c r="R42" s="115" t="s">
        <v>312</v>
      </c>
      <c r="S42" s="663">
        <f t="shared" si="3"/>
        <v>0</v>
      </c>
      <c r="T42" s="664"/>
      <c r="U42" s="664"/>
      <c r="V42" s="129" t="s">
        <v>314</v>
      </c>
      <c r="W42" s="633"/>
      <c r="X42" s="634"/>
      <c r="Y42" s="634"/>
      <c r="Z42" s="129" t="s">
        <v>314</v>
      </c>
      <c r="AA42" s="633"/>
      <c r="AB42" s="634"/>
      <c r="AC42" s="634"/>
      <c r="AD42" s="129" t="s">
        <v>334</v>
      </c>
      <c r="AE42" s="635"/>
      <c r="AF42" s="636"/>
      <c r="AG42" s="636"/>
      <c r="AH42" s="29" t="s">
        <v>314</v>
      </c>
      <c r="AI42" s="467">
        <f t="shared" si="0"/>
        <v>0</v>
      </c>
      <c r="AJ42" s="468"/>
      <c r="AK42" s="468"/>
      <c r="AL42" s="29" t="s">
        <v>314</v>
      </c>
      <c r="AM42" s="130"/>
      <c r="AN42" s="130"/>
      <c r="AO42" s="131"/>
    </row>
    <row r="43" spans="1:41" ht="13.5" hidden="1" customHeight="1">
      <c r="A43" s="629"/>
      <c r="B43" s="637"/>
      <c r="C43" s="124"/>
      <c r="D43" s="638"/>
      <c r="E43" s="639"/>
      <c r="F43" s="125"/>
      <c r="G43" s="132"/>
      <c r="H43" s="115" t="s">
        <v>332</v>
      </c>
      <c r="I43" s="132"/>
      <c r="J43" s="127" t="s">
        <v>333</v>
      </c>
      <c r="K43" s="473">
        <f t="shared" si="1"/>
        <v>0</v>
      </c>
      <c r="L43" s="474"/>
      <c r="M43" s="474"/>
      <c r="N43" s="115" t="s">
        <v>312</v>
      </c>
      <c r="O43" s="473">
        <f t="shared" si="2"/>
        <v>0</v>
      </c>
      <c r="P43" s="474"/>
      <c r="Q43" s="474"/>
      <c r="R43" s="115" t="s">
        <v>312</v>
      </c>
      <c r="S43" s="663">
        <f t="shared" si="3"/>
        <v>0</v>
      </c>
      <c r="T43" s="664"/>
      <c r="U43" s="664"/>
      <c r="V43" s="129" t="s">
        <v>314</v>
      </c>
      <c r="W43" s="633"/>
      <c r="X43" s="634"/>
      <c r="Y43" s="634"/>
      <c r="Z43" s="129" t="s">
        <v>314</v>
      </c>
      <c r="AA43" s="633"/>
      <c r="AB43" s="634"/>
      <c r="AC43" s="634"/>
      <c r="AD43" s="129" t="s">
        <v>334</v>
      </c>
      <c r="AE43" s="635"/>
      <c r="AF43" s="636"/>
      <c r="AG43" s="636"/>
      <c r="AH43" s="29" t="s">
        <v>314</v>
      </c>
      <c r="AI43" s="467">
        <f t="shared" si="0"/>
        <v>0</v>
      </c>
      <c r="AJ43" s="468"/>
      <c r="AK43" s="468"/>
      <c r="AL43" s="29" t="s">
        <v>314</v>
      </c>
      <c r="AM43" s="130"/>
      <c r="AN43" s="130"/>
      <c r="AO43" s="131"/>
    </row>
    <row r="44" spans="1:41" ht="13.5" hidden="1" customHeight="1">
      <c r="A44" s="629"/>
      <c r="B44" s="637"/>
      <c r="C44" s="124"/>
      <c r="D44" s="638"/>
      <c r="E44" s="639"/>
      <c r="F44" s="125"/>
      <c r="G44" s="132"/>
      <c r="H44" s="115" t="s">
        <v>332</v>
      </c>
      <c r="I44" s="132"/>
      <c r="J44" s="127" t="s">
        <v>333</v>
      </c>
      <c r="K44" s="473">
        <f t="shared" si="1"/>
        <v>0</v>
      </c>
      <c r="L44" s="474"/>
      <c r="M44" s="474"/>
      <c r="N44" s="115" t="s">
        <v>312</v>
      </c>
      <c r="O44" s="473">
        <f t="shared" si="2"/>
        <v>0</v>
      </c>
      <c r="P44" s="474"/>
      <c r="Q44" s="474"/>
      <c r="R44" s="115" t="s">
        <v>312</v>
      </c>
      <c r="S44" s="663">
        <f t="shared" si="3"/>
        <v>0</v>
      </c>
      <c r="T44" s="664"/>
      <c r="U44" s="664"/>
      <c r="V44" s="129" t="s">
        <v>314</v>
      </c>
      <c r="W44" s="633"/>
      <c r="X44" s="634"/>
      <c r="Y44" s="634"/>
      <c r="Z44" s="129" t="s">
        <v>314</v>
      </c>
      <c r="AA44" s="633"/>
      <c r="AB44" s="634"/>
      <c r="AC44" s="634"/>
      <c r="AD44" s="129" t="s">
        <v>334</v>
      </c>
      <c r="AE44" s="635"/>
      <c r="AF44" s="636"/>
      <c r="AG44" s="636"/>
      <c r="AH44" s="29" t="s">
        <v>314</v>
      </c>
      <c r="AI44" s="467">
        <f t="shared" si="0"/>
        <v>0</v>
      </c>
      <c r="AJ44" s="468"/>
      <c r="AK44" s="468"/>
      <c r="AL44" s="29" t="s">
        <v>314</v>
      </c>
      <c r="AM44" s="130"/>
      <c r="AN44" s="130"/>
      <c r="AO44" s="131"/>
    </row>
    <row r="45" spans="1:41" ht="13.5" hidden="1" customHeight="1">
      <c r="A45" s="629"/>
      <c r="B45" s="637"/>
      <c r="C45" s="124"/>
      <c r="D45" s="638"/>
      <c r="E45" s="639"/>
      <c r="F45" s="125"/>
      <c r="G45" s="132"/>
      <c r="H45" s="115" t="s">
        <v>332</v>
      </c>
      <c r="I45" s="132"/>
      <c r="J45" s="127" t="s">
        <v>333</v>
      </c>
      <c r="K45" s="473">
        <f t="shared" si="1"/>
        <v>0</v>
      </c>
      <c r="L45" s="474"/>
      <c r="M45" s="474"/>
      <c r="N45" s="115" t="s">
        <v>312</v>
      </c>
      <c r="O45" s="473">
        <f t="shared" si="2"/>
        <v>0</v>
      </c>
      <c r="P45" s="474"/>
      <c r="Q45" s="474"/>
      <c r="R45" s="115" t="s">
        <v>312</v>
      </c>
      <c r="S45" s="663">
        <f t="shared" si="3"/>
        <v>0</v>
      </c>
      <c r="T45" s="664"/>
      <c r="U45" s="664"/>
      <c r="V45" s="129" t="s">
        <v>314</v>
      </c>
      <c r="W45" s="633"/>
      <c r="X45" s="634"/>
      <c r="Y45" s="634"/>
      <c r="Z45" s="129" t="s">
        <v>314</v>
      </c>
      <c r="AA45" s="633"/>
      <c r="AB45" s="634"/>
      <c r="AC45" s="634"/>
      <c r="AD45" s="129" t="s">
        <v>334</v>
      </c>
      <c r="AE45" s="635"/>
      <c r="AF45" s="636"/>
      <c r="AG45" s="636"/>
      <c r="AH45" s="29" t="s">
        <v>314</v>
      </c>
      <c r="AI45" s="467">
        <f t="shared" si="0"/>
        <v>0</v>
      </c>
      <c r="AJ45" s="468"/>
      <c r="AK45" s="468"/>
      <c r="AL45" s="29" t="s">
        <v>314</v>
      </c>
      <c r="AM45" s="130"/>
      <c r="AN45" s="130"/>
      <c r="AO45" s="131"/>
    </row>
    <row r="46" spans="1:41" ht="13.5" hidden="1" customHeight="1">
      <c r="A46" s="629"/>
      <c r="B46" s="637"/>
      <c r="C46" s="124"/>
      <c r="D46" s="638"/>
      <c r="E46" s="639"/>
      <c r="F46" s="125"/>
      <c r="G46" s="132"/>
      <c r="H46" s="115" t="s">
        <v>332</v>
      </c>
      <c r="I46" s="132"/>
      <c r="J46" s="127" t="s">
        <v>333</v>
      </c>
      <c r="K46" s="473">
        <f t="shared" si="1"/>
        <v>0</v>
      </c>
      <c r="L46" s="474"/>
      <c r="M46" s="474"/>
      <c r="N46" s="115" t="s">
        <v>312</v>
      </c>
      <c r="O46" s="473">
        <f t="shared" si="2"/>
        <v>0</v>
      </c>
      <c r="P46" s="474"/>
      <c r="Q46" s="474"/>
      <c r="R46" s="115" t="s">
        <v>312</v>
      </c>
      <c r="S46" s="663">
        <f t="shared" si="3"/>
        <v>0</v>
      </c>
      <c r="T46" s="664"/>
      <c r="U46" s="664"/>
      <c r="V46" s="129" t="s">
        <v>314</v>
      </c>
      <c r="W46" s="633"/>
      <c r="X46" s="634"/>
      <c r="Y46" s="634"/>
      <c r="Z46" s="129" t="s">
        <v>314</v>
      </c>
      <c r="AA46" s="633"/>
      <c r="AB46" s="634"/>
      <c r="AC46" s="634"/>
      <c r="AD46" s="129" t="s">
        <v>334</v>
      </c>
      <c r="AE46" s="635"/>
      <c r="AF46" s="636"/>
      <c r="AG46" s="636"/>
      <c r="AH46" s="29" t="s">
        <v>314</v>
      </c>
      <c r="AI46" s="467">
        <f t="shared" si="0"/>
        <v>0</v>
      </c>
      <c r="AJ46" s="468"/>
      <c r="AK46" s="468"/>
      <c r="AL46" s="29" t="s">
        <v>314</v>
      </c>
      <c r="AM46" s="130"/>
      <c r="AN46" s="130"/>
      <c r="AO46" s="131"/>
    </row>
    <row r="47" spans="1:41" ht="13.5" hidden="1" customHeight="1">
      <c r="A47" s="629"/>
      <c r="B47" s="637"/>
      <c r="C47" s="124"/>
      <c r="D47" s="638"/>
      <c r="E47" s="639"/>
      <c r="F47" s="125"/>
      <c r="G47" s="132"/>
      <c r="H47" s="115" t="s">
        <v>332</v>
      </c>
      <c r="I47" s="132"/>
      <c r="J47" s="127" t="s">
        <v>333</v>
      </c>
      <c r="K47" s="473">
        <f t="shared" si="1"/>
        <v>0</v>
      </c>
      <c r="L47" s="474"/>
      <c r="M47" s="474"/>
      <c r="N47" s="115" t="s">
        <v>312</v>
      </c>
      <c r="O47" s="473">
        <f t="shared" si="2"/>
        <v>0</v>
      </c>
      <c r="P47" s="474"/>
      <c r="Q47" s="474"/>
      <c r="R47" s="115" t="s">
        <v>312</v>
      </c>
      <c r="S47" s="663">
        <f t="shared" si="3"/>
        <v>0</v>
      </c>
      <c r="T47" s="664"/>
      <c r="U47" s="664"/>
      <c r="V47" s="129" t="s">
        <v>314</v>
      </c>
      <c r="W47" s="633"/>
      <c r="X47" s="634"/>
      <c r="Y47" s="634"/>
      <c r="Z47" s="129" t="s">
        <v>314</v>
      </c>
      <c r="AA47" s="633"/>
      <c r="AB47" s="634"/>
      <c r="AC47" s="634"/>
      <c r="AD47" s="129" t="s">
        <v>334</v>
      </c>
      <c r="AE47" s="635"/>
      <c r="AF47" s="636"/>
      <c r="AG47" s="636"/>
      <c r="AH47" s="29" t="s">
        <v>314</v>
      </c>
      <c r="AI47" s="467">
        <f t="shared" si="0"/>
        <v>0</v>
      </c>
      <c r="AJ47" s="468"/>
      <c r="AK47" s="468"/>
      <c r="AL47" s="29" t="s">
        <v>314</v>
      </c>
      <c r="AM47" s="130"/>
      <c r="AN47" s="130"/>
      <c r="AO47" s="131"/>
    </row>
    <row r="48" spans="1:41" ht="13.5" hidden="1" customHeight="1">
      <c r="A48" s="629"/>
      <c r="B48" s="637"/>
      <c r="C48" s="124"/>
      <c r="D48" s="638"/>
      <c r="E48" s="639"/>
      <c r="F48" s="125"/>
      <c r="G48" s="132"/>
      <c r="H48" s="115" t="s">
        <v>332</v>
      </c>
      <c r="I48" s="132"/>
      <c r="J48" s="127" t="s">
        <v>333</v>
      </c>
      <c r="K48" s="473">
        <f t="shared" si="1"/>
        <v>0</v>
      </c>
      <c r="L48" s="474"/>
      <c r="M48" s="474"/>
      <c r="N48" s="115" t="s">
        <v>312</v>
      </c>
      <c r="O48" s="473">
        <f t="shared" si="2"/>
        <v>0</v>
      </c>
      <c r="P48" s="474"/>
      <c r="Q48" s="474"/>
      <c r="R48" s="115" t="s">
        <v>312</v>
      </c>
      <c r="S48" s="663">
        <f t="shared" si="3"/>
        <v>0</v>
      </c>
      <c r="T48" s="664"/>
      <c r="U48" s="664"/>
      <c r="V48" s="129" t="s">
        <v>314</v>
      </c>
      <c r="W48" s="633"/>
      <c r="X48" s="634"/>
      <c r="Y48" s="634"/>
      <c r="Z48" s="129" t="s">
        <v>314</v>
      </c>
      <c r="AA48" s="633"/>
      <c r="AB48" s="634"/>
      <c r="AC48" s="634"/>
      <c r="AD48" s="129" t="s">
        <v>334</v>
      </c>
      <c r="AE48" s="635"/>
      <c r="AF48" s="636"/>
      <c r="AG48" s="636"/>
      <c r="AH48" s="29" t="s">
        <v>314</v>
      </c>
      <c r="AI48" s="467">
        <f t="shared" si="0"/>
        <v>0</v>
      </c>
      <c r="AJ48" s="468"/>
      <c r="AK48" s="468"/>
      <c r="AL48" s="29" t="s">
        <v>314</v>
      </c>
      <c r="AM48" s="130"/>
      <c r="AN48" s="130"/>
      <c r="AO48" s="131"/>
    </row>
    <row r="49" spans="1:41" ht="13.5" hidden="1" customHeight="1">
      <c r="A49" s="629"/>
      <c r="B49" s="637"/>
      <c r="C49" s="124"/>
      <c r="D49" s="638"/>
      <c r="E49" s="639"/>
      <c r="F49" s="125"/>
      <c r="G49" s="132"/>
      <c r="H49" s="115" t="s">
        <v>332</v>
      </c>
      <c r="I49" s="132"/>
      <c r="J49" s="127" t="s">
        <v>333</v>
      </c>
      <c r="K49" s="473">
        <f t="shared" si="1"/>
        <v>0</v>
      </c>
      <c r="L49" s="474"/>
      <c r="M49" s="474"/>
      <c r="N49" s="115" t="s">
        <v>312</v>
      </c>
      <c r="O49" s="473">
        <f t="shared" si="2"/>
        <v>0</v>
      </c>
      <c r="P49" s="474"/>
      <c r="Q49" s="474"/>
      <c r="R49" s="115" t="s">
        <v>312</v>
      </c>
      <c r="S49" s="663">
        <f t="shared" si="3"/>
        <v>0</v>
      </c>
      <c r="T49" s="664"/>
      <c r="U49" s="664"/>
      <c r="V49" s="129" t="s">
        <v>314</v>
      </c>
      <c r="W49" s="633"/>
      <c r="X49" s="634"/>
      <c r="Y49" s="634"/>
      <c r="Z49" s="129" t="s">
        <v>314</v>
      </c>
      <c r="AA49" s="633"/>
      <c r="AB49" s="634"/>
      <c r="AC49" s="634"/>
      <c r="AD49" s="129" t="s">
        <v>334</v>
      </c>
      <c r="AE49" s="635"/>
      <c r="AF49" s="636"/>
      <c r="AG49" s="636"/>
      <c r="AH49" s="29" t="s">
        <v>314</v>
      </c>
      <c r="AI49" s="467">
        <f t="shared" si="0"/>
        <v>0</v>
      </c>
      <c r="AJ49" s="468"/>
      <c r="AK49" s="468"/>
      <c r="AL49" s="29" t="s">
        <v>314</v>
      </c>
      <c r="AM49" s="130"/>
      <c r="AN49" s="130"/>
      <c r="AO49" s="131"/>
    </row>
    <row r="50" spans="1:41" ht="13.5" hidden="1" customHeight="1">
      <c r="A50" s="629"/>
      <c r="B50" s="637"/>
      <c r="C50" s="124"/>
      <c r="D50" s="638"/>
      <c r="E50" s="639"/>
      <c r="F50" s="125"/>
      <c r="G50" s="132"/>
      <c r="H50" s="115" t="s">
        <v>332</v>
      </c>
      <c r="I50" s="132"/>
      <c r="J50" s="127" t="s">
        <v>333</v>
      </c>
      <c r="K50" s="473">
        <f t="shared" si="1"/>
        <v>0</v>
      </c>
      <c r="L50" s="474"/>
      <c r="M50" s="474"/>
      <c r="N50" s="115" t="s">
        <v>312</v>
      </c>
      <c r="O50" s="473">
        <f t="shared" si="2"/>
        <v>0</v>
      </c>
      <c r="P50" s="474"/>
      <c r="Q50" s="474"/>
      <c r="R50" s="115" t="s">
        <v>312</v>
      </c>
      <c r="S50" s="663">
        <f t="shared" si="3"/>
        <v>0</v>
      </c>
      <c r="T50" s="664"/>
      <c r="U50" s="664"/>
      <c r="V50" s="129" t="s">
        <v>314</v>
      </c>
      <c r="W50" s="633"/>
      <c r="X50" s="634"/>
      <c r="Y50" s="634"/>
      <c r="Z50" s="129" t="s">
        <v>314</v>
      </c>
      <c r="AA50" s="633"/>
      <c r="AB50" s="634"/>
      <c r="AC50" s="634"/>
      <c r="AD50" s="129" t="s">
        <v>334</v>
      </c>
      <c r="AE50" s="635"/>
      <c r="AF50" s="636"/>
      <c r="AG50" s="636"/>
      <c r="AH50" s="29" t="s">
        <v>314</v>
      </c>
      <c r="AI50" s="467">
        <f t="shared" si="0"/>
        <v>0</v>
      </c>
      <c r="AJ50" s="468"/>
      <c r="AK50" s="468"/>
      <c r="AL50" s="29" t="s">
        <v>314</v>
      </c>
      <c r="AM50" s="130"/>
      <c r="AN50" s="130"/>
      <c r="AO50" s="131"/>
    </row>
    <row r="51" spans="1:41" ht="13.5" hidden="1" customHeight="1">
      <c r="A51" s="629"/>
      <c r="B51" s="637"/>
      <c r="C51" s="124"/>
      <c r="D51" s="638"/>
      <c r="E51" s="639"/>
      <c r="F51" s="125"/>
      <c r="G51" s="132"/>
      <c r="H51" s="115" t="s">
        <v>332</v>
      </c>
      <c r="I51" s="132"/>
      <c r="J51" s="127" t="s">
        <v>333</v>
      </c>
      <c r="K51" s="473">
        <f t="shared" si="1"/>
        <v>0</v>
      </c>
      <c r="L51" s="474"/>
      <c r="M51" s="474"/>
      <c r="N51" s="115" t="s">
        <v>312</v>
      </c>
      <c r="O51" s="473">
        <f t="shared" si="2"/>
        <v>0</v>
      </c>
      <c r="P51" s="474"/>
      <c r="Q51" s="474"/>
      <c r="R51" s="115" t="s">
        <v>312</v>
      </c>
      <c r="S51" s="663">
        <f t="shared" si="3"/>
        <v>0</v>
      </c>
      <c r="T51" s="664"/>
      <c r="U51" s="664"/>
      <c r="V51" s="129" t="s">
        <v>314</v>
      </c>
      <c r="W51" s="633"/>
      <c r="X51" s="634"/>
      <c r="Y51" s="634"/>
      <c r="Z51" s="129" t="s">
        <v>314</v>
      </c>
      <c r="AA51" s="633"/>
      <c r="AB51" s="634"/>
      <c r="AC51" s="634"/>
      <c r="AD51" s="129" t="s">
        <v>334</v>
      </c>
      <c r="AE51" s="635"/>
      <c r="AF51" s="636"/>
      <c r="AG51" s="636"/>
      <c r="AH51" s="29" t="s">
        <v>314</v>
      </c>
      <c r="AI51" s="467">
        <f t="shared" si="0"/>
        <v>0</v>
      </c>
      <c r="AJ51" s="468"/>
      <c r="AK51" s="468"/>
      <c r="AL51" s="29" t="s">
        <v>314</v>
      </c>
      <c r="AM51" s="130"/>
      <c r="AN51" s="130"/>
      <c r="AO51" s="131"/>
    </row>
    <row r="52" spans="1:41" ht="13.5" hidden="1" customHeight="1">
      <c r="A52" s="629"/>
      <c r="B52" s="637"/>
      <c r="C52" s="124"/>
      <c r="D52" s="638"/>
      <c r="E52" s="639"/>
      <c r="F52" s="125"/>
      <c r="G52" s="132"/>
      <c r="H52" s="115" t="s">
        <v>332</v>
      </c>
      <c r="I52" s="132"/>
      <c r="J52" s="127" t="s">
        <v>333</v>
      </c>
      <c r="K52" s="473">
        <f t="shared" si="1"/>
        <v>0</v>
      </c>
      <c r="L52" s="474"/>
      <c r="M52" s="474"/>
      <c r="N52" s="115" t="s">
        <v>312</v>
      </c>
      <c r="O52" s="473">
        <f t="shared" si="2"/>
        <v>0</v>
      </c>
      <c r="P52" s="474"/>
      <c r="Q52" s="474"/>
      <c r="R52" s="115" t="s">
        <v>312</v>
      </c>
      <c r="S52" s="663">
        <f t="shared" si="3"/>
        <v>0</v>
      </c>
      <c r="T52" s="664"/>
      <c r="U52" s="664"/>
      <c r="V52" s="129" t="s">
        <v>314</v>
      </c>
      <c r="W52" s="633"/>
      <c r="X52" s="634"/>
      <c r="Y52" s="634"/>
      <c r="Z52" s="129" t="s">
        <v>314</v>
      </c>
      <c r="AA52" s="633"/>
      <c r="AB52" s="634"/>
      <c r="AC52" s="634"/>
      <c r="AD52" s="129" t="s">
        <v>334</v>
      </c>
      <c r="AE52" s="635"/>
      <c r="AF52" s="636"/>
      <c r="AG52" s="636"/>
      <c r="AH52" s="29" t="s">
        <v>314</v>
      </c>
      <c r="AI52" s="467">
        <f t="shared" si="0"/>
        <v>0</v>
      </c>
      <c r="AJ52" s="468"/>
      <c r="AK52" s="468"/>
      <c r="AL52" s="29" t="s">
        <v>314</v>
      </c>
      <c r="AM52" s="130"/>
      <c r="AN52" s="130"/>
      <c r="AO52" s="131"/>
    </row>
    <row r="53" spans="1:41" ht="13.5" hidden="1" customHeight="1">
      <c r="A53" s="629"/>
      <c r="B53" s="637"/>
      <c r="C53" s="124"/>
      <c r="D53" s="638"/>
      <c r="E53" s="639"/>
      <c r="F53" s="125"/>
      <c r="G53" s="132"/>
      <c r="H53" s="115" t="s">
        <v>332</v>
      </c>
      <c r="I53" s="132"/>
      <c r="J53" s="127" t="s">
        <v>333</v>
      </c>
      <c r="K53" s="473">
        <f t="shared" si="1"/>
        <v>0</v>
      </c>
      <c r="L53" s="474"/>
      <c r="M53" s="474"/>
      <c r="N53" s="115" t="s">
        <v>312</v>
      </c>
      <c r="O53" s="473">
        <f t="shared" si="2"/>
        <v>0</v>
      </c>
      <c r="P53" s="474"/>
      <c r="Q53" s="474"/>
      <c r="R53" s="115" t="s">
        <v>312</v>
      </c>
      <c r="S53" s="663">
        <f t="shared" si="3"/>
        <v>0</v>
      </c>
      <c r="T53" s="664"/>
      <c r="U53" s="664"/>
      <c r="V53" s="129" t="s">
        <v>314</v>
      </c>
      <c r="W53" s="633"/>
      <c r="X53" s="634"/>
      <c r="Y53" s="634"/>
      <c r="Z53" s="129" t="s">
        <v>314</v>
      </c>
      <c r="AA53" s="633"/>
      <c r="AB53" s="634"/>
      <c r="AC53" s="634"/>
      <c r="AD53" s="129" t="s">
        <v>334</v>
      </c>
      <c r="AE53" s="635"/>
      <c r="AF53" s="636"/>
      <c r="AG53" s="636"/>
      <c r="AH53" s="29" t="s">
        <v>314</v>
      </c>
      <c r="AI53" s="467">
        <f t="shared" si="0"/>
        <v>0</v>
      </c>
      <c r="AJ53" s="468"/>
      <c r="AK53" s="468"/>
      <c r="AL53" s="29" t="s">
        <v>314</v>
      </c>
      <c r="AM53" s="130"/>
      <c r="AN53" s="130"/>
      <c r="AO53" s="131"/>
    </row>
    <row r="54" spans="1:41" ht="13.5" hidden="1" customHeight="1">
      <c r="A54" s="629"/>
      <c r="B54" s="637"/>
      <c r="C54" s="124"/>
      <c r="D54" s="638"/>
      <c r="E54" s="639"/>
      <c r="F54" s="125"/>
      <c r="G54" s="132"/>
      <c r="H54" s="115" t="s">
        <v>332</v>
      </c>
      <c r="I54" s="132"/>
      <c r="J54" s="127" t="s">
        <v>333</v>
      </c>
      <c r="K54" s="473">
        <f t="shared" si="1"/>
        <v>0</v>
      </c>
      <c r="L54" s="474"/>
      <c r="M54" s="474"/>
      <c r="N54" s="115" t="s">
        <v>312</v>
      </c>
      <c r="O54" s="473">
        <f t="shared" si="2"/>
        <v>0</v>
      </c>
      <c r="P54" s="474"/>
      <c r="Q54" s="474"/>
      <c r="R54" s="115" t="s">
        <v>312</v>
      </c>
      <c r="S54" s="663">
        <f t="shared" si="3"/>
        <v>0</v>
      </c>
      <c r="T54" s="664"/>
      <c r="U54" s="664"/>
      <c r="V54" s="129" t="s">
        <v>314</v>
      </c>
      <c r="W54" s="633"/>
      <c r="X54" s="634"/>
      <c r="Y54" s="634"/>
      <c r="Z54" s="129" t="s">
        <v>314</v>
      </c>
      <c r="AA54" s="633"/>
      <c r="AB54" s="634"/>
      <c r="AC54" s="634"/>
      <c r="AD54" s="129" t="s">
        <v>334</v>
      </c>
      <c r="AE54" s="635"/>
      <c r="AF54" s="636"/>
      <c r="AG54" s="636"/>
      <c r="AH54" s="29" t="s">
        <v>314</v>
      </c>
      <c r="AI54" s="467">
        <f t="shared" si="0"/>
        <v>0</v>
      </c>
      <c r="AJ54" s="468"/>
      <c r="AK54" s="468"/>
      <c r="AL54" s="29" t="s">
        <v>314</v>
      </c>
      <c r="AM54" s="130"/>
      <c r="AN54" s="130"/>
      <c r="AO54" s="131"/>
    </row>
    <row r="55" spans="1:41" ht="13.5" hidden="1" customHeight="1">
      <c r="A55" s="629"/>
      <c r="B55" s="637"/>
      <c r="C55" s="124"/>
      <c r="D55" s="638"/>
      <c r="E55" s="639"/>
      <c r="F55" s="125"/>
      <c r="G55" s="132"/>
      <c r="H55" s="115" t="s">
        <v>332</v>
      </c>
      <c r="I55" s="132"/>
      <c r="J55" s="127" t="s">
        <v>333</v>
      </c>
      <c r="K55" s="473">
        <f t="shared" si="1"/>
        <v>0</v>
      </c>
      <c r="L55" s="474"/>
      <c r="M55" s="474"/>
      <c r="N55" s="115" t="s">
        <v>312</v>
      </c>
      <c r="O55" s="473">
        <f t="shared" si="2"/>
        <v>0</v>
      </c>
      <c r="P55" s="474"/>
      <c r="Q55" s="474"/>
      <c r="R55" s="115" t="s">
        <v>312</v>
      </c>
      <c r="S55" s="663">
        <f t="shared" si="3"/>
        <v>0</v>
      </c>
      <c r="T55" s="664"/>
      <c r="U55" s="664"/>
      <c r="V55" s="129" t="s">
        <v>314</v>
      </c>
      <c r="W55" s="633"/>
      <c r="X55" s="634"/>
      <c r="Y55" s="634"/>
      <c r="Z55" s="129" t="s">
        <v>314</v>
      </c>
      <c r="AA55" s="633"/>
      <c r="AB55" s="634"/>
      <c r="AC55" s="634"/>
      <c r="AD55" s="129" t="s">
        <v>334</v>
      </c>
      <c r="AE55" s="635"/>
      <c r="AF55" s="636"/>
      <c r="AG55" s="636"/>
      <c r="AH55" s="29" t="s">
        <v>314</v>
      </c>
      <c r="AI55" s="467">
        <f t="shared" si="0"/>
        <v>0</v>
      </c>
      <c r="AJ55" s="468"/>
      <c r="AK55" s="468"/>
      <c r="AL55" s="29" t="s">
        <v>314</v>
      </c>
      <c r="AM55" s="130"/>
      <c r="AN55" s="130"/>
      <c r="AO55" s="131"/>
    </row>
    <row r="56" spans="1:41" ht="13.5" hidden="1" customHeight="1">
      <c r="A56" s="629"/>
      <c r="B56" s="637"/>
      <c r="C56" s="124"/>
      <c r="D56" s="638"/>
      <c r="E56" s="639"/>
      <c r="F56" s="125"/>
      <c r="G56" s="145"/>
      <c r="H56" s="146" t="s">
        <v>332</v>
      </c>
      <c r="I56" s="145"/>
      <c r="J56" s="127" t="s">
        <v>333</v>
      </c>
      <c r="K56" s="473">
        <f t="shared" si="1"/>
        <v>0</v>
      </c>
      <c r="L56" s="474"/>
      <c r="M56" s="474"/>
      <c r="N56" s="115" t="s">
        <v>312</v>
      </c>
      <c r="O56" s="473">
        <f t="shared" si="2"/>
        <v>0</v>
      </c>
      <c r="P56" s="474"/>
      <c r="Q56" s="474"/>
      <c r="R56" s="115" t="s">
        <v>312</v>
      </c>
      <c r="S56" s="663">
        <f t="shared" si="3"/>
        <v>0</v>
      </c>
      <c r="T56" s="664"/>
      <c r="U56" s="664"/>
      <c r="V56" s="129" t="s">
        <v>314</v>
      </c>
      <c r="W56" s="633"/>
      <c r="X56" s="634"/>
      <c r="Y56" s="634"/>
      <c r="Z56" s="129" t="s">
        <v>314</v>
      </c>
      <c r="AA56" s="633"/>
      <c r="AB56" s="634"/>
      <c r="AC56" s="634"/>
      <c r="AD56" s="129" t="s">
        <v>334</v>
      </c>
      <c r="AE56" s="635"/>
      <c r="AF56" s="636"/>
      <c r="AG56" s="636"/>
      <c r="AH56" s="29" t="s">
        <v>314</v>
      </c>
      <c r="AI56" s="467">
        <f t="shared" si="0"/>
        <v>0</v>
      </c>
      <c r="AJ56" s="468"/>
      <c r="AK56" s="468"/>
      <c r="AL56" s="29" t="s">
        <v>314</v>
      </c>
      <c r="AM56" s="130"/>
      <c r="AN56" s="130"/>
      <c r="AO56" s="131"/>
    </row>
    <row r="57" spans="1:41" ht="13.5" hidden="1" customHeight="1">
      <c r="A57" s="629"/>
      <c r="B57" s="637"/>
      <c r="C57" s="124"/>
      <c r="D57" s="638"/>
      <c r="E57" s="639"/>
      <c r="F57" s="125"/>
      <c r="G57" s="132"/>
      <c r="H57" s="115" t="s">
        <v>332</v>
      </c>
      <c r="I57" s="132"/>
      <c r="J57" s="127" t="s">
        <v>333</v>
      </c>
      <c r="K57" s="473">
        <f t="shared" si="1"/>
        <v>0</v>
      </c>
      <c r="L57" s="474"/>
      <c r="M57" s="474"/>
      <c r="N57" s="115" t="s">
        <v>312</v>
      </c>
      <c r="O57" s="473">
        <f t="shared" si="2"/>
        <v>0</v>
      </c>
      <c r="P57" s="474"/>
      <c r="Q57" s="474"/>
      <c r="R57" s="115" t="s">
        <v>312</v>
      </c>
      <c r="S57" s="663">
        <f>IFERROR(ROUNDDOWN(($D$15*O57),-3)," ")</f>
        <v>0</v>
      </c>
      <c r="T57" s="664"/>
      <c r="U57" s="664"/>
      <c r="V57" s="129" t="s">
        <v>314</v>
      </c>
      <c r="W57" s="633"/>
      <c r="X57" s="634"/>
      <c r="Y57" s="634"/>
      <c r="Z57" s="129" t="s">
        <v>314</v>
      </c>
      <c r="AA57" s="633"/>
      <c r="AB57" s="634"/>
      <c r="AC57" s="634"/>
      <c r="AD57" s="129" t="s">
        <v>334</v>
      </c>
      <c r="AE57" s="635"/>
      <c r="AF57" s="636"/>
      <c r="AG57" s="636"/>
      <c r="AH57" s="29" t="s">
        <v>314</v>
      </c>
      <c r="AI57" s="467">
        <f t="shared" si="0"/>
        <v>0</v>
      </c>
      <c r="AJ57" s="468"/>
      <c r="AK57" s="468"/>
      <c r="AL57" s="29" t="s">
        <v>314</v>
      </c>
      <c r="AM57" s="130"/>
      <c r="AN57" s="130"/>
      <c r="AO57" s="131"/>
    </row>
    <row r="58" spans="1:41" ht="13.5" hidden="1" customHeight="1">
      <c r="A58" s="629"/>
      <c r="B58" s="637"/>
      <c r="C58" s="124"/>
      <c r="D58" s="638"/>
      <c r="E58" s="639"/>
      <c r="F58" s="125"/>
      <c r="G58" s="132"/>
      <c r="H58" s="115" t="s">
        <v>332</v>
      </c>
      <c r="I58" s="132"/>
      <c r="J58" s="127" t="s">
        <v>333</v>
      </c>
      <c r="K58" s="473">
        <f t="shared" si="1"/>
        <v>0</v>
      </c>
      <c r="L58" s="474"/>
      <c r="M58" s="474"/>
      <c r="N58" s="115" t="s">
        <v>312</v>
      </c>
      <c r="O58" s="473">
        <f t="shared" si="2"/>
        <v>0</v>
      </c>
      <c r="P58" s="474"/>
      <c r="Q58" s="474"/>
      <c r="R58" s="115" t="s">
        <v>312</v>
      </c>
      <c r="S58" s="663">
        <f>IFERROR(ROUNDDOWN(($D$15*O58),-3)," ")</f>
        <v>0</v>
      </c>
      <c r="T58" s="664"/>
      <c r="U58" s="664"/>
      <c r="V58" s="129" t="s">
        <v>314</v>
      </c>
      <c r="W58" s="633"/>
      <c r="X58" s="634"/>
      <c r="Y58" s="634"/>
      <c r="Z58" s="129" t="s">
        <v>314</v>
      </c>
      <c r="AA58" s="633"/>
      <c r="AB58" s="634"/>
      <c r="AC58" s="634"/>
      <c r="AD58" s="129" t="s">
        <v>334</v>
      </c>
      <c r="AE58" s="635"/>
      <c r="AF58" s="636"/>
      <c r="AG58" s="636"/>
      <c r="AH58" s="29" t="s">
        <v>314</v>
      </c>
      <c r="AI58" s="467">
        <f t="shared" si="0"/>
        <v>0</v>
      </c>
      <c r="AJ58" s="468"/>
      <c r="AK58" s="468"/>
      <c r="AL58" s="29" t="s">
        <v>314</v>
      </c>
      <c r="AM58" s="104"/>
      <c r="AN58" s="104"/>
      <c r="AO58" s="131"/>
    </row>
    <row r="59" spans="1:41" ht="13.5" hidden="1" customHeight="1">
      <c r="A59" s="629"/>
      <c r="B59" s="637"/>
      <c r="C59" s="124"/>
      <c r="D59" s="638"/>
      <c r="E59" s="639"/>
      <c r="F59" s="125"/>
      <c r="G59" s="132"/>
      <c r="H59" s="115" t="s">
        <v>332</v>
      </c>
      <c r="I59" s="132"/>
      <c r="J59" s="127" t="s">
        <v>333</v>
      </c>
      <c r="K59" s="473">
        <f t="shared" si="1"/>
        <v>0</v>
      </c>
      <c r="L59" s="474"/>
      <c r="M59" s="474"/>
      <c r="N59" s="115" t="s">
        <v>312</v>
      </c>
      <c r="O59" s="473">
        <f t="shared" si="2"/>
        <v>0</v>
      </c>
      <c r="P59" s="474"/>
      <c r="Q59" s="474"/>
      <c r="R59" s="115" t="s">
        <v>312</v>
      </c>
      <c r="S59" s="663">
        <f>IFERROR(ROUNDDOWN(($D$15*O59),-3)," ")</f>
        <v>0</v>
      </c>
      <c r="T59" s="664"/>
      <c r="U59" s="664"/>
      <c r="V59" s="129" t="s">
        <v>314</v>
      </c>
      <c r="W59" s="633"/>
      <c r="X59" s="634"/>
      <c r="Y59" s="634"/>
      <c r="Z59" s="129" t="s">
        <v>314</v>
      </c>
      <c r="AA59" s="633"/>
      <c r="AB59" s="634"/>
      <c r="AC59" s="634"/>
      <c r="AD59" s="129" t="s">
        <v>334</v>
      </c>
      <c r="AE59" s="635"/>
      <c r="AF59" s="636"/>
      <c r="AG59" s="636"/>
      <c r="AH59" s="29" t="s">
        <v>314</v>
      </c>
      <c r="AI59" s="467">
        <f t="shared" si="0"/>
        <v>0</v>
      </c>
      <c r="AJ59" s="468"/>
      <c r="AK59" s="468"/>
      <c r="AL59" s="29" t="s">
        <v>314</v>
      </c>
      <c r="AM59" s="104"/>
      <c r="AN59" s="104"/>
      <c r="AO59" s="131"/>
    </row>
    <row r="60" spans="1:41" ht="13.5" hidden="1" customHeight="1">
      <c r="A60" s="629"/>
      <c r="B60" s="637"/>
      <c r="C60" s="124"/>
      <c r="D60" s="638"/>
      <c r="E60" s="639"/>
      <c r="F60" s="125"/>
      <c r="G60" s="132"/>
      <c r="H60" s="115" t="s">
        <v>332</v>
      </c>
      <c r="I60" s="132"/>
      <c r="J60" s="127" t="s">
        <v>333</v>
      </c>
      <c r="K60" s="473">
        <f t="shared" si="1"/>
        <v>0</v>
      </c>
      <c r="L60" s="474"/>
      <c r="M60" s="474"/>
      <c r="N60" s="115" t="s">
        <v>312</v>
      </c>
      <c r="O60" s="473">
        <f t="shared" si="2"/>
        <v>0</v>
      </c>
      <c r="P60" s="474"/>
      <c r="Q60" s="474"/>
      <c r="R60" s="115" t="s">
        <v>312</v>
      </c>
      <c r="S60" s="663">
        <f>IFERROR(ROUNDDOWN(($D$15*O60),-3)," ")</f>
        <v>0</v>
      </c>
      <c r="T60" s="664"/>
      <c r="U60" s="664"/>
      <c r="V60" s="129" t="s">
        <v>314</v>
      </c>
      <c r="W60" s="633"/>
      <c r="X60" s="634"/>
      <c r="Y60" s="634"/>
      <c r="Z60" s="129" t="s">
        <v>314</v>
      </c>
      <c r="AA60" s="633"/>
      <c r="AB60" s="634"/>
      <c r="AC60" s="634"/>
      <c r="AD60" s="129" t="s">
        <v>334</v>
      </c>
      <c r="AE60" s="635"/>
      <c r="AF60" s="636"/>
      <c r="AG60" s="636"/>
      <c r="AH60" s="29" t="s">
        <v>314</v>
      </c>
      <c r="AI60" s="467">
        <f t="shared" si="0"/>
        <v>0</v>
      </c>
      <c r="AJ60" s="468"/>
      <c r="AK60" s="468"/>
      <c r="AL60" s="29" t="s">
        <v>314</v>
      </c>
      <c r="AM60" s="104"/>
      <c r="AN60" s="104"/>
      <c r="AO60" s="131"/>
    </row>
    <row r="61" spans="1:41" ht="13.5" hidden="1" customHeight="1">
      <c r="A61" s="629"/>
      <c r="B61" s="637"/>
      <c r="C61" s="124"/>
      <c r="D61" s="638"/>
      <c r="E61" s="639"/>
      <c r="F61" s="125"/>
      <c r="G61" s="132"/>
      <c r="H61" s="115" t="s">
        <v>332</v>
      </c>
      <c r="I61" s="132"/>
      <c r="J61" s="127" t="s">
        <v>333</v>
      </c>
      <c r="K61" s="473">
        <f t="shared" si="1"/>
        <v>0</v>
      </c>
      <c r="L61" s="474"/>
      <c r="M61" s="474"/>
      <c r="N61" s="115" t="s">
        <v>312</v>
      </c>
      <c r="O61" s="473">
        <f t="shared" si="2"/>
        <v>0</v>
      </c>
      <c r="P61" s="474"/>
      <c r="Q61" s="474"/>
      <c r="R61" s="115" t="s">
        <v>312</v>
      </c>
      <c r="S61" s="663">
        <f>IFERROR(ROUNDDOWN(($D$15*O61),-3)," ")</f>
        <v>0</v>
      </c>
      <c r="T61" s="664"/>
      <c r="U61" s="664"/>
      <c r="V61" s="129" t="s">
        <v>314</v>
      </c>
      <c r="W61" s="633"/>
      <c r="X61" s="634"/>
      <c r="Y61" s="634"/>
      <c r="Z61" s="129" t="s">
        <v>314</v>
      </c>
      <c r="AA61" s="633"/>
      <c r="AB61" s="634"/>
      <c r="AC61" s="634"/>
      <c r="AD61" s="129" t="s">
        <v>334</v>
      </c>
      <c r="AE61" s="635"/>
      <c r="AF61" s="636"/>
      <c r="AG61" s="636"/>
      <c r="AH61" s="29" t="s">
        <v>314</v>
      </c>
      <c r="AI61" s="467">
        <f t="shared" si="0"/>
        <v>0</v>
      </c>
      <c r="AJ61" s="468"/>
      <c r="AK61" s="468"/>
      <c r="AL61" s="29" t="s">
        <v>314</v>
      </c>
      <c r="AM61" s="104"/>
      <c r="AN61" s="104"/>
      <c r="AO61" s="131"/>
    </row>
    <row r="62" spans="1:41" ht="13.5" hidden="1" customHeight="1">
      <c r="A62" s="629"/>
      <c r="B62" s="637"/>
      <c r="C62" s="124"/>
      <c r="D62" s="638"/>
      <c r="E62" s="639"/>
      <c r="F62" s="125"/>
      <c r="G62" s="145"/>
      <c r="H62" s="146" t="s">
        <v>332</v>
      </c>
      <c r="I62" s="145"/>
      <c r="J62" s="127" t="s">
        <v>333</v>
      </c>
      <c r="K62" s="473">
        <f t="shared" si="1"/>
        <v>0</v>
      </c>
      <c r="L62" s="474"/>
      <c r="M62" s="474"/>
      <c r="N62" s="115" t="s">
        <v>312</v>
      </c>
      <c r="O62" s="473">
        <f t="shared" si="2"/>
        <v>0</v>
      </c>
      <c r="P62" s="474"/>
      <c r="Q62" s="474"/>
      <c r="R62" s="115" t="s">
        <v>312</v>
      </c>
      <c r="S62" s="663">
        <f t="shared" si="3"/>
        <v>0</v>
      </c>
      <c r="T62" s="664"/>
      <c r="U62" s="664"/>
      <c r="V62" s="129" t="s">
        <v>314</v>
      </c>
      <c r="W62" s="633"/>
      <c r="X62" s="634"/>
      <c r="Y62" s="634"/>
      <c r="Z62" s="129" t="s">
        <v>314</v>
      </c>
      <c r="AA62" s="633"/>
      <c r="AB62" s="634"/>
      <c r="AC62" s="634"/>
      <c r="AD62" s="129" t="s">
        <v>334</v>
      </c>
      <c r="AE62" s="635"/>
      <c r="AF62" s="636"/>
      <c r="AG62" s="636"/>
      <c r="AH62" s="29" t="s">
        <v>314</v>
      </c>
      <c r="AI62" s="467">
        <f t="shared" si="0"/>
        <v>0</v>
      </c>
      <c r="AJ62" s="468"/>
      <c r="AK62" s="468"/>
      <c r="AL62" s="29" t="s">
        <v>314</v>
      </c>
      <c r="AM62" s="130"/>
      <c r="AN62" s="130"/>
      <c r="AO62" s="131"/>
    </row>
    <row r="63" spans="1:41" ht="13.5" hidden="1" customHeight="1">
      <c r="A63" s="629"/>
      <c r="B63" s="637"/>
      <c r="C63" s="124"/>
      <c r="D63" s="638"/>
      <c r="E63" s="639"/>
      <c r="F63" s="125"/>
      <c r="G63" s="132"/>
      <c r="H63" s="115" t="s">
        <v>332</v>
      </c>
      <c r="I63" s="132"/>
      <c r="J63" s="127" t="s">
        <v>333</v>
      </c>
      <c r="K63" s="473">
        <f t="shared" si="1"/>
        <v>0</v>
      </c>
      <c r="L63" s="474"/>
      <c r="M63" s="474"/>
      <c r="N63" s="115" t="s">
        <v>312</v>
      </c>
      <c r="O63" s="473">
        <f t="shared" si="2"/>
        <v>0</v>
      </c>
      <c r="P63" s="474"/>
      <c r="Q63" s="474"/>
      <c r="R63" s="115" t="s">
        <v>312</v>
      </c>
      <c r="S63" s="663">
        <f t="shared" si="3"/>
        <v>0</v>
      </c>
      <c r="T63" s="664"/>
      <c r="U63" s="664"/>
      <c r="V63" s="129" t="s">
        <v>314</v>
      </c>
      <c r="W63" s="633"/>
      <c r="X63" s="634"/>
      <c r="Y63" s="634"/>
      <c r="Z63" s="129" t="s">
        <v>314</v>
      </c>
      <c r="AA63" s="633"/>
      <c r="AB63" s="634"/>
      <c r="AC63" s="634"/>
      <c r="AD63" s="129" t="s">
        <v>334</v>
      </c>
      <c r="AE63" s="635"/>
      <c r="AF63" s="636"/>
      <c r="AG63" s="636"/>
      <c r="AH63" s="29" t="s">
        <v>314</v>
      </c>
      <c r="AI63" s="467">
        <f t="shared" si="0"/>
        <v>0</v>
      </c>
      <c r="AJ63" s="468"/>
      <c r="AK63" s="468"/>
      <c r="AL63" s="29" t="s">
        <v>314</v>
      </c>
      <c r="AM63" s="130"/>
      <c r="AN63" s="130"/>
      <c r="AO63" s="131"/>
    </row>
    <row r="64" spans="1:41" ht="25.15" customHeight="1">
      <c r="A64" s="269" t="s">
        <v>390</v>
      </c>
      <c r="B64" s="486" t="s">
        <v>335</v>
      </c>
      <c r="C64" s="486"/>
      <c r="D64" s="486"/>
      <c r="E64" s="486"/>
      <c r="F64" s="486"/>
      <c r="G64" s="486"/>
      <c r="H64" s="486"/>
      <c r="I64" s="486"/>
      <c r="J64" s="486"/>
      <c r="K64" s="486"/>
      <c r="L64" s="486"/>
      <c r="M64" s="486"/>
      <c r="N64" s="486"/>
      <c r="O64" s="486"/>
      <c r="P64" s="486"/>
      <c r="Q64" s="486"/>
      <c r="R64" s="486"/>
      <c r="S64" s="486"/>
      <c r="T64" s="486"/>
      <c r="U64" s="486"/>
      <c r="V64" s="486"/>
      <c r="W64" s="486"/>
      <c r="X64" s="486"/>
      <c r="Y64" s="486"/>
      <c r="Z64" s="486"/>
      <c r="AA64" s="486"/>
      <c r="AB64" s="486"/>
      <c r="AC64" s="486"/>
      <c r="AD64" s="486"/>
      <c r="AE64" s="486"/>
      <c r="AF64" s="486"/>
      <c r="AG64" s="486"/>
      <c r="AH64" s="486"/>
      <c r="AI64" s="486"/>
      <c r="AJ64" s="486"/>
      <c r="AK64" s="486"/>
      <c r="AL64" s="486"/>
    </row>
    <row r="65" spans="1:38" ht="13.5" customHeight="1">
      <c r="A65" s="117"/>
      <c r="B65" s="117"/>
      <c r="C65" s="117"/>
      <c r="D65" s="120"/>
      <c r="E65" s="120"/>
      <c r="F65" s="120"/>
      <c r="G65" s="114"/>
    </row>
    <row r="66" spans="1:38" ht="13.5" customHeight="1" thickBot="1">
      <c r="A66" s="117"/>
      <c r="B66" s="117"/>
      <c r="C66" s="117"/>
      <c r="D66" s="120"/>
      <c r="E66" s="120"/>
      <c r="F66" s="120"/>
      <c r="G66" s="114"/>
    </row>
    <row r="67" spans="1:38" ht="25.5" customHeight="1">
      <c r="A67" s="490" t="s">
        <v>336</v>
      </c>
      <c r="B67" s="491"/>
      <c r="C67" s="492"/>
      <c r="D67" s="496">
        <f>SUM(S24:U63)</f>
        <v>450000</v>
      </c>
      <c r="E67" s="497"/>
      <c r="F67" s="497"/>
      <c r="G67" s="497"/>
      <c r="H67" s="497"/>
      <c r="I67" s="497"/>
      <c r="J67" s="498"/>
      <c r="K67" s="482" t="s">
        <v>314</v>
      </c>
      <c r="L67" s="483"/>
      <c r="O67" s="490" t="s">
        <v>337</v>
      </c>
      <c r="P67" s="491"/>
      <c r="Q67" s="492"/>
      <c r="R67" s="496">
        <f>SUM(AI24:AK63)</f>
        <v>252000</v>
      </c>
      <c r="S67" s="497"/>
      <c r="T67" s="497"/>
      <c r="U67" s="497"/>
      <c r="V67" s="497"/>
      <c r="W67" s="497"/>
      <c r="X67" s="498"/>
      <c r="Y67" s="482" t="s">
        <v>314</v>
      </c>
      <c r="Z67" s="483"/>
      <c r="AH67" s="133"/>
    </row>
    <row r="68" spans="1:38" ht="25.5" customHeight="1" thickBot="1">
      <c r="A68" s="493"/>
      <c r="B68" s="494"/>
      <c r="C68" s="495"/>
      <c r="D68" s="499"/>
      <c r="E68" s="500"/>
      <c r="F68" s="500"/>
      <c r="G68" s="500"/>
      <c r="H68" s="500"/>
      <c r="I68" s="500"/>
      <c r="J68" s="501"/>
      <c r="K68" s="484"/>
      <c r="L68" s="485"/>
      <c r="O68" s="493"/>
      <c r="P68" s="494"/>
      <c r="Q68" s="495"/>
      <c r="R68" s="499"/>
      <c r="S68" s="500"/>
      <c r="T68" s="500"/>
      <c r="U68" s="500"/>
      <c r="V68" s="500"/>
      <c r="W68" s="500"/>
      <c r="X68" s="501"/>
      <c r="Y68" s="484"/>
      <c r="Z68" s="485"/>
    </row>
    <row r="69" spans="1:38" ht="13.5" customHeight="1" thickBot="1">
      <c r="D69" s="119"/>
      <c r="E69" s="119"/>
    </row>
    <row r="70" spans="1:38" ht="13.5" customHeight="1">
      <c r="A70" s="490" t="s">
        <v>338</v>
      </c>
      <c r="B70" s="491"/>
      <c r="C70" s="492"/>
      <c r="D70" s="496">
        <f>IF(D67&gt;60000000,30000000,ROUNDDOWN(D67/2,0))</f>
        <v>225000</v>
      </c>
      <c r="E70" s="497"/>
      <c r="F70" s="497"/>
      <c r="G70" s="497"/>
      <c r="H70" s="497"/>
      <c r="I70" s="497"/>
      <c r="J70" s="498"/>
      <c r="K70" s="482" t="s">
        <v>314</v>
      </c>
      <c r="L70" s="483"/>
    </row>
    <row r="71" spans="1:38" ht="20.65" customHeight="1" thickBot="1">
      <c r="A71" s="493"/>
      <c r="B71" s="494"/>
      <c r="C71" s="495"/>
      <c r="D71" s="499"/>
      <c r="E71" s="500"/>
      <c r="F71" s="500"/>
      <c r="G71" s="500"/>
      <c r="H71" s="500"/>
      <c r="I71" s="500"/>
      <c r="J71" s="501"/>
      <c r="K71" s="484"/>
      <c r="L71" s="485"/>
    </row>
    <row r="72" spans="1:38" ht="13.5" customHeight="1">
      <c r="A72" s="112" t="s">
        <v>339</v>
      </c>
      <c r="D72" s="119"/>
      <c r="E72" s="119"/>
    </row>
    <row r="73" spans="1:38" ht="13.5" customHeight="1" thickBot="1">
      <c r="D73" s="119"/>
      <c r="E73" s="119"/>
    </row>
    <row r="74" spans="1:38" ht="13.5" customHeight="1">
      <c r="A74" s="134" t="s">
        <v>341</v>
      </c>
      <c r="B74" s="135"/>
      <c r="C74" s="135"/>
      <c r="D74" s="135"/>
      <c r="E74" s="135"/>
      <c r="F74" s="135"/>
      <c r="G74" s="135"/>
      <c r="H74" s="135"/>
      <c r="I74" s="135"/>
      <c r="J74" s="135"/>
      <c r="K74" s="135"/>
      <c r="L74" s="135"/>
      <c r="M74" s="135"/>
      <c r="N74" s="135"/>
      <c r="O74" s="135"/>
      <c r="P74" s="135"/>
      <c r="Q74" s="135"/>
      <c r="R74" s="135"/>
      <c r="S74" s="135"/>
      <c r="T74" s="135"/>
      <c r="U74" s="135"/>
      <c r="V74" s="135"/>
      <c r="W74" s="135"/>
      <c r="X74" s="135"/>
      <c r="Y74" s="135"/>
      <c r="Z74" s="135"/>
      <c r="AA74" s="135"/>
      <c r="AB74" s="135"/>
      <c r="AC74" s="135"/>
      <c r="AD74" s="135"/>
      <c r="AE74" s="135"/>
      <c r="AF74" s="135"/>
      <c r="AG74" s="135"/>
      <c r="AH74" s="135"/>
      <c r="AI74" s="135"/>
      <c r="AJ74" s="136"/>
      <c r="AK74" s="136"/>
      <c r="AL74" s="137"/>
    </row>
    <row r="75" spans="1:38" ht="13.5" customHeight="1">
      <c r="A75" s="487" t="s">
        <v>342</v>
      </c>
      <c r="B75" s="488"/>
      <c r="C75" s="488"/>
      <c r="D75" s="488"/>
      <c r="E75" s="488"/>
      <c r="F75" s="488"/>
      <c r="G75" s="488"/>
      <c r="H75" s="488"/>
      <c r="I75" s="488"/>
      <c r="J75" s="488"/>
      <c r="K75" s="488"/>
      <c r="L75" s="488"/>
      <c r="M75" s="488"/>
      <c r="N75" s="488"/>
      <c r="O75" s="488"/>
      <c r="P75" s="488"/>
      <c r="Q75" s="488"/>
      <c r="R75" s="488"/>
      <c r="S75" s="488"/>
      <c r="T75" s="488"/>
      <c r="U75" s="488"/>
      <c r="V75" s="488"/>
      <c r="W75" s="488"/>
      <c r="X75" s="488"/>
      <c r="Y75" s="488"/>
      <c r="Z75" s="488"/>
      <c r="AA75" s="488"/>
      <c r="AB75" s="488"/>
      <c r="AC75" s="488"/>
      <c r="AD75" s="488"/>
      <c r="AE75" s="488"/>
      <c r="AF75" s="488"/>
      <c r="AG75" s="488"/>
      <c r="AH75" s="488"/>
      <c r="AI75" s="488"/>
      <c r="AJ75" s="488"/>
      <c r="AK75" s="488"/>
      <c r="AL75" s="489"/>
    </row>
    <row r="76" spans="1:38">
      <c r="A76" s="487" t="s">
        <v>343</v>
      </c>
      <c r="B76" s="488"/>
      <c r="C76" s="488"/>
      <c r="D76" s="488"/>
      <c r="E76" s="488"/>
      <c r="F76" s="488"/>
      <c r="G76" s="488"/>
      <c r="H76" s="488"/>
      <c r="I76" s="488"/>
      <c r="J76" s="488"/>
      <c r="K76" s="488"/>
      <c r="L76" s="488"/>
      <c r="M76" s="488"/>
      <c r="N76" s="488"/>
      <c r="O76" s="488"/>
      <c r="P76" s="488"/>
      <c r="Q76" s="488"/>
      <c r="R76" s="488"/>
      <c r="S76" s="488"/>
      <c r="T76" s="488"/>
      <c r="U76" s="488"/>
      <c r="V76" s="488"/>
      <c r="W76" s="488"/>
      <c r="X76" s="488"/>
      <c r="Y76" s="488"/>
      <c r="Z76" s="488"/>
      <c r="AA76" s="488"/>
      <c r="AB76" s="488"/>
      <c r="AC76" s="488"/>
      <c r="AD76" s="488"/>
      <c r="AE76" s="488"/>
      <c r="AF76" s="488"/>
      <c r="AG76" s="488"/>
      <c r="AH76" s="488"/>
      <c r="AI76" s="488"/>
      <c r="AJ76" s="488"/>
      <c r="AK76" s="488"/>
      <c r="AL76" s="489"/>
    </row>
    <row r="77" spans="1:38">
      <c r="A77" s="487" t="s">
        <v>344</v>
      </c>
      <c r="B77" s="488"/>
      <c r="C77" s="488"/>
      <c r="D77" s="488"/>
      <c r="E77" s="488"/>
      <c r="F77" s="488"/>
      <c r="G77" s="488"/>
      <c r="H77" s="488"/>
      <c r="I77" s="488"/>
      <c r="J77" s="488"/>
      <c r="K77" s="488"/>
      <c r="L77" s="488"/>
      <c r="M77" s="488"/>
      <c r="N77" s="488"/>
      <c r="O77" s="488"/>
      <c r="P77" s="488"/>
      <c r="Q77" s="488"/>
      <c r="R77" s="488"/>
      <c r="S77" s="488"/>
      <c r="T77" s="488"/>
      <c r="U77" s="488"/>
      <c r="V77" s="488"/>
      <c r="W77" s="488"/>
      <c r="X77" s="488"/>
      <c r="Y77" s="488"/>
      <c r="Z77" s="488"/>
      <c r="AA77" s="488"/>
      <c r="AB77" s="488"/>
      <c r="AC77" s="488"/>
      <c r="AD77" s="488"/>
      <c r="AE77" s="488"/>
      <c r="AF77" s="488"/>
      <c r="AG77" s="488"/>
      <c r="AH77" s="488"/>
      <c r="AI77" s="488"/>
      <c r="AJ77" s="488"/>
      <c r="AK77" s="488"/>
      <c r="AL77" s="489"/>
    </row>
    <row r="78" spans="1:38" ht="13.15" customHeight="1" thickBot="1">
      <c r="A78" s="479" t="s">
        <v>345</v>
      </c>
      <c r="B78" s="480"/>
      <c r="C78" s="480"/>
      <c r="D78" s="480"/>
      <c r="E78" s="480"/>
      <c r="F78" s="480"/>
      <c r="G78" s="480"/>
      <c r="H78" s="480"/>
      <c r="I78" s="480"/>
      <c r="J78" s="480"/>
      <c r="K78" s="480"/>
      <c r="L78" s="480"/>
      <c r="M78" s="480"/>
      <c r="N78" s="480"/>
      <c r="O78" s="480"/>
      <c r="P78" s="480"/>
      <c r="Q78" s="480"/>
      <c r="R78" s="480"/>
      <c r="S78" s="480"/>
      <c r="T78" s="480"/>
      <c r="U78" s="480"/>
      <c r="V78" s="480"/>
      <c r="W78" s="480"/>
      <c r="X78" s="480"/>
      <c r="Y78" s="480"/>
      <c r="Z78" s="480"/>
      <c r="AA78" s="480"/>
      <c r="AB78" s="480"/>
      <c r="AC78" s="480"/>
      <c r="AD78" s="480"/>
      <c r="AE78" s="480"/>
      <c r="AF78" s="480"/>
      <c r="AG78" s="480"/>
      <c r="AH78" s="480"/>
      <c r="AI78" s="480"/>
      <c r="AJ78" s="480"/>
      <c r="AK78" s="480"/>
      <c r="AL78" s="481"/>
    </row>
  </sheetData>
  <sheetProtection algorithmName="SHA-512" hashValue="901u3xksT5kL9j5HGB+rI5a5991ttsQSRDL1oRHj3CJdOtPZQTlHgBXbeA9HwNV/jDgMmuMksLkMIGHi0Mlcpw==" saltValue="Vr4wrSusuKW85gveDVnBRg==" spinCount="100000" sheet="1" objects="1" scenarios="1" selectLockedCells="1"/>
  <mergeCells count="412">
    <mergeCell ref="A78:AL78"/>
    <mergeCell ref="A70:C71"/>
    <mergeCell ref="D70:J71"/>
    <mergeCell ref="K70:L71"/>
    <mergeCell ref="A75:AL75"/>
    <mergeCell ref="A76:AL76"/>
    <mergeCell ref="A77:AL77"/>
    <mergeCell ref="AA63:AC63"/>
    <mergeCell ref="AE63:AG63"/>
    <mergeCell ref="AI63:AK63"/>
    <mergeCell ref="A67:C68"/>
    <mergeCell ref="D67:J68"/>
    <mergeCell ref="K67:L68"/>
    <mergeCell ref="O67:Q68"/>
    <mergeCell ref="R67:X68"/>
    <mergeCell ref="Y67:Z68"/>
    <mergeCell ref="A63:B63"/>
    <mergeCell ref="D63:E63"/>
    <mergeCell ref="K63:M63"/>
    <mergeCell ref="O63:Q63"/>
    <mergeCell ref="S63:U63"/>
    <mergeCell ref="W63:Y63"/>
    <mergeCell ref="B64:AL64"/>
    <mergeCell ref="A62:B62"/>
    <mergeCell ref="D62:E62"/>
    <mergeCell ref="K62:M62"/>
    <mergeCell ref="O62:Q62"/>
    <mergeCell ref="S62:U62"/>
    <mergeCell ref="W62:Y62"/>
    <mergeCell ref="AA62:AC62"/>
    <mergeCell ref="AE62:AG62"/>
    <mergeCell ref="AI62:AK62"/>
    <mergeCell ref="A61:B61"/>
    <mergeCell ref="D61:E61"/>
    <mergeCell ref="K61:M61"/>
    <mergeCell ref="O61:Q61"/>
    <mergeCell ref="S61:U61"/>
    <mergeCell ref="W61:Y61"/>
    <mergeCell ref="AA61:AC61"/>
    <mergeCell ref="AE61:AG61"/>
    <mergeCell ref="AI61:AK61"/>
    <mergeCell ref="AA59:AC59"/>
    <mergeCell ref="AE59:AG59"/>
    <mergeCell ref="AI59:AK59"/>
    <mergeCell ref="A60:B60"/>
    <mergeCell ref="D60:E60"/>
    <mergeCell ref="K60:M60"/>
    <mergeCell ref="O60:Q60"/>
    <mergeCell ref="S60:U60"/>
    <mergeCell ref="W60:Y60"/>
    <mergeCell ref="AA60:AC60"/>
    <mergeCell ref="A59:B59"/>
    <mergeCell ref="D59:E59"/>
    <mergeCell ref="K59:M59"/>
    <mergeCell ref="O59:Q59"/>
    <mergeCell ref="S59:U59"/>
    <mergeCell ref="W59:Y59"/>
    <mergeCell ref="AE60:AG60"/>
    <mergeCell ref="AI60:AK60"/>
    <mergeCell ref="A58:B58"/>
    <mergeCell ref="D58:E58"/>
    <mergeCell ref="K58:M58"/>
    <mergeCell ref="O58:Q58"/>
    <mergeCell ref="S58:U58"/>
    <mergeCell ref="W58:Y58"/>
    <mergeCell ref="AA58:AC58"/>
    <mergeCell ref="AE58:AG58"/>
    <mergeCell ref="AI58:AK58"/>
    <mergeCell ref="A57:B57"/>
    <mergeCell ref="D57:E57"/>
    <mergeCell ref="K57:M57"/>
    <mergeCell ref="O57:Q57"/>
    <mergeCell ref="S57:U57"/>
    <mergeCell ref="W57:Y57"/>
    <mergeCell ref="AA57:AC57"/>
    <mergeCell ref="AE57:AG57"/>
    <mergeCell ref="AI57:AK57"/>
    <mergeCell ref="AA55:AC55"/>
    <mergeCell ref="AE55:AG55"/>
    <mergeCell ref="AI55:AK55"/>
    <mergeCell ref="A56:B56"/>
    <mergeCell ref="D56:E56"/>
    <mergeCell ref="K56:M56"/>
    <mergeCell ref="O56:Q56"/>
    <mergeCell ref="S56:U56"/>
    <mergeCell ref="W56:Y56"/>
    <mergeCell ref="AA56:AC56"/>
    <mergeCell ref="A55:B55"/>
    <mergeCell ref="D55:E55"/>
    <mergeCell ref="K55:M55"/>
    <mergeCell ref="O55:Q55"/>
    <mergeCell ref="S55:U55"/>
    <mergeCell ref="W55:Y55"/>
    <mergeCell ref="AE56:AG56"/>
    <mergeCell ref="AI56:AK56"/>
    <mergeCell ref="A54:B54"/>
    <mergeCell ref="D54:E54"/>
    <mergeCell ref="K54:M54"/>
    <mergeCell ref="O54:Q54"/>
    <mergeCell ref="S54:U54"/>
    <mergeCell ref="W54:Y54"/>
    <mergeCell ref="AA54:AC54"/>
    <mergeCell ref="AE54:AG54"/>
    <mergeCell ref="AI54:AK54"/>
    <mergeCell ref="A53:B53"/>
    <mergeCell ref="D53:E53"/>
    <mergeCell ref="K53:M53"/>
    <mergeCell ref="O53:Q53"/>
    <mergeCell ref="S53:U53"/>
    <mergeCell ref="W53:Y53"/>
    <mergeCell ref="AA53:AC53"/>
    <mergeCell ref="AE53:AG53"/>
    <mergeCell ref="AI53:AK53"/>
    <mergeCell ref="AA51:AC51"/>
    <mergeCell ref="AE51:AG51"/>
    <mergeCell ref="AI51:AK51"/>
    <mergeCell ref="A52:B52"/>
    <mergeCell ref="D52:E52"/>
    <mergeCell ref="K52:M52"/>
    <mergeCell ref="O52:Q52"/>
    <mergeCell ref="S52:U52"/>
    <mergeCell ref="W52:Y52"/>
    <mergeCell ref="AA52:AC52"/>
    <mergeCell ref="A51:B51"/>
    <mergeCell ref="D51:E51"/>
    <mergeCell ref="K51:M51"/>
    <mergeCell ref="O51:Q51"/>
    <mergeCell ref="S51:U51"/>
    <mergeCell ref="W51:Y51"/>
    <mergeCell ref="AE52:AG52"/>
    <mergeCell ref="AI52:AK52"/>
    <mergeCell ref="A50:B50"/>
    <mergeCell ref="D50:E50"/>
    <mergeCell ref="K50:M50"/>
    <mergeCell ref="O50:Q50"/>
    <mergeCell ref="S50:U50"/>
    <mergeCell ref="W50:Y50"/>
    <mergeCell ref="AA50:AC50"/>
    <mergeCell ref="AE50:AG50"/>
    <mergeCell ref="AI50:AK50"/>
    <mergeCell ref="A49:B49"/>
    <mergeCell ref="D49:E49"/>
    <mergeCell ref="K49:M49"/>
    <mergeCell ref="O49:Q49"/>
    <mergeCell ref="S49:U49"/>
    <mergeCell ref="W49:Y49"/>
    <mergeCell ref="AA49:AC49"/>
    <mergeCell ref="AE49:AG49"/>
    <mergeCell ref="AI49:AK49"/>
    <mergeCell ref="AA47:AC47"/>
    <mergeCell ref="AE47:AG47"/>
    <mergeCell ref="AI47:AK47"/>
    <mergeCell ref="A48:B48"/>
    <mergeCell ref="D48:E48"/>
    <mergeCell ref="K48:M48"/>
    <mergeCell ref="O48:Q48"/>
    <mergeCell ref="S48:U48"/>
    <mergeCell ref="W48:Y48"/>
    <mergeCell ref="AA48:AC48"/>
    <mergeCell ref="A47:B47"/>
    <mergeCell ref="D47:E47"/>
    <mergeCell ref="K47:M47"/>
    <mergeCell ref="O47:Q47"/>
    <mergeCell ref="S47:U47"/>
    <mergeCell ref="W47:Y47"/>
    <mergeCell ref="AE48:AG48"/>
    <mergeCell ref="AI48:AK48"/>
    <mergeCell ref="A46:B46"/>
    <mergeCell ref="D46:E46"/>
    <mergeCell ref="K46:M46"/>
    <mergeCell ref="O46:Q46"/>
    <mergeCell ref="S46:U46"/>
    <mergeCell ref="W46:Y46"/>
    <mergeCell ref="AA46:AC46"/>
    <mergeCell ref="AE46:AG46"/>
    <mergeCell ref="AI46:AK46"/>
    <mergeCell ref="A45:B45"/>
    <mergeCell ref="D45:E45"/>
    <mergeCell ref="K45:M45"/>
    <mergeCell ref="O45:Q45"/>
    <mergeCell ref="S45:U45"/>
    <mergeCell ref="W45:Y45"/>
    <mergeCell ref="AA45:AC45"/>
    <mergeCell ref="AE45:AG45"/>
    <mergeCell ref="AI45:AK45"/>
    <mergeCell ref="AA43:AC43"/>
    <mergeCell ref="AE43:AG43"/>
    <mergeCell ref="AI43:AK43"/>
    <mergeCell ref="A44:B44"/>
    <mergeCell ref="D44:E44"/>
    <mergeCell ref="K44:M44"/>
    <mergeCell ref="O44:Q44"/>
    <mergeCell ref="S44:U44"/>
    <mergeCell ref="W44:Y44"/>
    <mergeCell ref="AA44:AC44"/>
    <mergeCell ref="A43:B43"/>
    <mergeCell ref="D43:E43"/>
    <mergeCell ref="K43:M43"/>
    <mergeCell ref="O43:Q43"/>
    <mergeCell ref="S43:U43"/>
    <mergeCell ref="W43:Y43"/>
    <mergeCell ref="AE44:AG44"/>
    <mergeCell ref="AI44:AK44"/>
    <mergeCell ref="A42:B42"/>
    <mergeCell ref="D42:E42"/>
    <mergeCell ref="K42:M42"/>
    <mergeCell ref="O42:Q42"/>
    <mergeCell ref="S42:U42"/>
    <mergeCell ref="W42:Y42"/>
    <mergeCell ref="AA42:AC42"/>
    <mergeCell ref="AE42:AG42"/>
    <mergeCell ref="AI42:AK42"/>
    <mergeCell ref="A41:B41"/>
    <mergeCell ref="D41:E41"/>
    <mergeCell ref="K41:M41"/>
    <mergeCell ref="O41:Q41"/>
    <mergeCell ref="S41:U41"/>
    <mergeCell ref="W41:Y41"/>
    <mergeCell ref="AA41:AC41"/>
    <mergeCell ref="AE41:AG41"/>
    <mergeCell ref="AI41:AK41"/>
    <mergeCell ref="AA39:AC39"/>
    <mergeCell ref="AE39:AG39"/>
    <mergeCell ref="AI39:AK39"/>
    <mergeCell ref="A40:B40"/>
    <mergeCell ref="D40:E40"/>
    <mergeCell ref="K40:M40"/>
    <mergeCell ref="O40:Q40"/>
    <mergeCell ref="S40:U40"/>
    <mergeCell ref="W40:Y40"/>
    <mergeCell ref="AA40:AC40"/>
    <mergeCell ref="A39:B39"/>
    <mergeCell ref="D39:E39"/>
    <mergeCell ref="K39:M39"/>
    <mergeCell ref="O39:Q39"/>
    <mergeCell ref="S39:U39"/>
    <mergeCell ref="W39:Y39"/>
    <mergeCell ref="AE40:AG40"/>
    <mergeCell ref="AI40:AK40"/>
    <mergeCell ref="A38:B38"/>
    <mergeCell ref="D38:E38"/>
    <mergeCell ref="K38:M38"/>
    <mergeCell ref="O38:Q38"/>
    <mergeCell ref="S38:U38"/>
    <mergeCell ref="W38:Y38"/>
    <mergeCell ref="AA38:AC38"/>
    <mergeCell ref="AE38:AG38"/>
    <mergeCell ref="AI38:AK38"/>
    <mergeCell ref="A37:B37"/>
    <mergeCell ref="D37:E37"/>
    <mergeCell ref="K37:M37"/>
    <mergeCell ref="O37:Q37"/>
    <mergeCell ref="S37:U37"/>
    <mergeCell ref="W37:Y37"/>
    <mergeCell ref="AA37:AC37"/>
    <mergeCell ref="AE37:AG37"/>
    <mergeCell ref="AI37:AK37"/>
    <mergeCell ref="AA35:AC35"/>
    <mergeCell ref="AE35:AG35"/>
    <mergeCell ref="AI35:AK35"/>
    <mergeCell ref="A36:B36"/>
    <mergeCell ref="D36:E36"/>
    <mergeCell ref="K36:M36"/>
    <mergeCell ref="O36:Q36"/>
    <mergeCell ref="S36:U36"/>
    <mergeCell ref="W36:Y36"/>
    <mergeCell ref="AA36:AC36"/>
    <mergeCell ref="A35:B35"/>
    <mergeCell ref="D35:E35"/>
    <mergeCell ref="K35:M35"/>
    <mergeCell ref="O35:Q35"/>
    <mergeCell ref="S35:U35"/>
    <mergeCell ref="W35:Y35"/>
    <mergeCell ref="AE36:AG36"/>
    <mergeCell ref="AI36:AK36"/>
    <mergeCell ref="A34:B34"/>
    <mergeCell ref="D34:E34"/>
    <mergeCell ref="K34:M34"/>
    <mergeCell ref="O34:Q34"/>
    <mergeCell ref="S34:U34"/>
    <mergeCell ref="W34:Y34"/>
    <mergeCell ref="AA34:AC34"/>
    <mergeCell ref="AE34:AG34"/>
    <mergeCell ref="AI34:AK34"/>
    <mergeCell ref="A33:B33"/>
    <mergeCell ref="D33:E33"/>
    <mergeCell ref="K33:M33"/>
    <mergeCell ref="O33:Q33"/>
    <mergeCell ref="S33:U33"/>
    <mergeCell ref="W33:Y33"/>
    <mergeCell ref="AA33:AC33"/>
    <mergeCell ref="AE33:AG33"/>
    <mergeCell ref="AI33:AK33"/>
    <mergeCell ref="AA31:AC31"/>
    <mergeCell ref="AE31:AG31"/>
    <mergeCell ref="AI31:AK31"/>
    <mergeCell ref="A32:B32"/>
    <mergeCell ref="D32:E32"/>
    <mergeCell ref="K32:M32"/>
    <mergeCell ref="O32:Q32"/>
    <mergeCell ref="S32:U32"/>
    <mergeCell ref="W32:Y32"/>
    <mergeCell ref="AA32:AC32"/>
    <mergeCell ref="A31:B31"/>
    <mergeCell ref="D31:E31"/>
    <mergeCell ref="K31:M31"/>
    <mergeCell ref="O31:Q31"/>
    <mergeCell ref="S31:U31"/>
    <mergeCell ref="W31:Y31"/>
    <mergeCell ref="AE32:AG32"/>
    <mergeCell ref="AI32:AK32"/>
    <mergeCell ref="A30:B30"/>
    <mergeCell ref="D30:E30"/>
    <mergeCell ref="K30:M30"/>
    <mergeCell ref="O30:Q30"/>
    <mergeCell ref="S30:U30"/>
    <mergeCell ref="W30:Y30"/>
    <mergeCell ref="AA30:AC30"/>
    <mergeCell ref="AE30:AG30"/>
    <mergeCell ref="AI30:AK30"/>
    <mergeCell ref="A29:B29"/>
    <mergeCell ref="D29:E29"/>
    <mergeCell ref="K29:M29"/>
    <mergeCell ref="O29:Q29"/>
    <mergeCell ref="S29:U29"/>
    <mergeCell ref="W29:Y29"/>
    <mergeCell ref="AA29:AC29"/>
    <mergeCell ref="AE29:AG29"/>
    <mergeCell ref="AI29:AK29"/>
    <mergeCell ref="AA27:AC27"/>
    <mergeCell ref="AE27:AG27"/>
    <mergeCell ref="AI27:AK27"/>
    <mergeCell ref="A28:B28"/>
    <mergeCell ref="D28:E28"/>
    <mergeCell ref="K28:M28"/>
    <mergeCell ref="O28:Q28"/>
    <mergeCell ref="S28:U28"/>
    <mergeCell ref="W28:Y28"/>
    <mergeCell ref="AA28:AC28"/>
    <mergeCell ref="A27:B27"/>
    <mergeCell ref="D27:E27"/>
    <mergeCell ref="K27:M27"/>
    <mergeCell ref="O27:Q27"/>
    <mergeCell ref="S27:U27"/>
    <mergeCell ref="W27:Y27"/>
    <mergeCell ref="AE28:AG28"/>
    <mergeCell ref="AI28:AK28"/>
    <mergeCell ref="A26:B26"/>
    <mergeCell ref="D26:E26"/>
    <mergeCell ref="K26:M26"/>
    <mergeCell ref="O26:Q26"/>
    <mergeCell ref="S26:U26"/>
    <mergeCell ref="W26:Y26"/>
    <mergeCell ref="AA26:AC26"/>
    <mergeCell ref="AE26:AG26"/>
    <mergeCell ref="AI26:AK26"/>
    <mergeCell ref="A25:B25"/>
    <mergeCell ref="D25:E25"/>
    <mergeCell ref="K25:M25"/>
    <mergeCell ref="O25:Q25"/>
    <mergeCell ref="S25:U25"/>
    <mergeCell ref="W25:Y25"/>
    <mergeCell ref="AA25:AC25"/>
    <mergeCell ref="AE25:AG25"/>
    <mergeCell ref="AI25:AK25"/>
    <mergeCell ref="AE22:AH23"/>
    <mergeCell ref="AI22:AL23"/>
    <mergeCell ref="D23:E23"/>
    <mergeCell ref="A24:B24"/>
    <mergeCell ref="D24:E24"/>
    <mergeCell ref="K24:M24"/>
    <mergeCell ref="O24:Q24"/>
    <mergeCell ref="S24:U24"/>
    <mergeCell ref="W24:Y24"/>
    <mergeCell ref="AA24:AC24"/>
    <mergeCell ref="I22:J23"/>
    <mergeCell ref="K22:N23"/>
    <mergeCell ref="O22:R23"/>
    <mergeCell ref="S22:V23"/>
    <mergeCell ref="W22:Z23"/>
    <mergeCell ref="AA22:AD23"/>
    <mergeCell ref="AE24:AG24"/>
    <mergeCell ref="AI24:AK24"/>
    <mergeCell ref="A19:C20"/>
    <mergeCell ref="D19:F20"/>
    <mergeCell ref="G19:G20"/>
    <mergeCell ref="A22:B23"/>
    <mergeCell ref="C22:F22"/>
    <mergeCell ref="G22:H23"/>
    <mergeCell ref="D13:G13"/>
    <mergeCell ref="H13:L13"/>
    <mergeCell ref="A14:C14"/>
    <mergeCell ref="D14:F14"/>
    <mergeCell ref="A15:C15"/>
    <mergeCell ref="D15:F15"/>
    <mergeCell ref="H11:L11"/>
    <mergeCell ref="N11:P11"/>
    <mergeCell ref="Q11:T11"/>
    <mergeCell ref="F12:G12"/>
    <mergeCell ref="H12:L12"/>
    <mergeCell ref="N12:P12"/>
    <mergeCell ref="Q12:T12"/>
    <mergeCell ref="A3:AL3"/>
    <mergeCell ref="X5:AB6"/>
    <mergeCell ref="AC5:AL6"/>
    <mergeCell ref="A10:C13"/>
    <mergeCell ref="D10:G10"/>
    <mergeCell ref="H10:L10"/>
    <mergeCell ref="N10:P10"/>
    <mergeCell ref="Q10:T10"/>
    <mergeCell ref="D11:E12"/>
    <mergeCell ref="F11:G11"/>
  </mergeCells>
  <phoneticPr fontId="1"/>
  <dataValidations count="6">
    <dataValidation type="whole" operator="greaterThan" allowBlank="1" showInputMessage="1" showErrorMessage="1" sqref="D19:F20" xr:uid="{00000000-0002-0000-0C00-000000000000}">
      <formula1>0</formula1>
    </dataValidation>
    <dataValidation type="whole" operator="greaterThanOrEqual" allowBlank="1" showInputMessage="1" showErrorMessage="1" sqref="W24:Y63 AA24:AC63" xr:uid="{00000000-0002-0000-0C00-000001000000}">
      <formula1>0</formula1>
    </dataValidation>
    <dataValidation type="decimal" operator="greaterThanOrEqual" allowBlank="1" showInputMessage="1" showErrorMessage="1" sqref="G24:G63 I24:I63" xr:uid="{00000000-0002-0000-0C00-000002000000}">
      <formula1>0</formula1>
    </dataValidation>
    <dataValidation type="whole" operator="notEqual" allowBlank="1" showInputMessage="1" showErrorMessage="1" sqref="H10:L12" xr:uid="{00000000-0002-0000-0C00-000003000000}">
      <formula1>0</formula1>
    </dataValidation>
    <dataValidation type="decimal" operator="notEqual" allowBlank="1" showInputMessage="1" showErrorMessage="1" sqref="Q10:T12" xr:uid="{00000000-0002-0000-0C00-000004000000}">
      <formula1>0</formula1>
    </dataValidation>
    <dataValidation type="list" allowBlank="1" showInputMessage="1" showErrorMessage="1" sqref="A64" xr:uid="{00000000-0002-0000-0C00-000005000000}">
      <formula1>"✓"</formula1>
    </dataValidation>
  </dataValidations>
  <printOptions horizontalCentered="1"/>
  <pageMargins left="0.39370078740157483" right="0.19685039370078741" top="0.59055118110236227" bottom="0.59055118110236227" header="0.51181102362204722" footer="0.51181102362204722"/>
  <pageSetup paperSize="9" scale="65" orientation="portrait" cellComments="asDisplayed" r:id="rId1"/>
  <headerFooter alignWithMargins="0"/>
  <drawing r:id="rId2"/>
  <legacyDrawing r:id="rId3"/>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3">
    <tabColor rgb="FF00B050"/>
  </sheetPr>
  <dimension ref="A1:AO37"/>
  <sheetViews>
    <sheetView topLeftCell="A7" zoomScale="85" zoomScaleNormal="85" workbookViewId="0">
      <selection activeCell="I8" sqref="I8"/>
    </sheetView>
  </sheetViews>
  <sheetFormatPr defaultColWidth="3.25" defaultRowHeight="19.899999999999999" customHeight="1"/>
  <cols>
    <col min="1" max="2" width="3.25" style="107"/>
    <col min="3" max="3" width="8" style="107" customWidth="1"/>
    <col min="4" max="4" width="3.25" style="107"/>
    <col min="5" max="5" width="5.25" style="107" customWidth="1"/>
    <col min="6" max="6" width="3.25" style="107"/>
    <col min="7" max="7" width="5.25" style="107" customWidth="1"/>
    <col min="8" max="18" width="3.25" style="107"/>
    <col min="19" max="19" width="2.25" style="107" customWidth="1"/>
    <col min="20" max="23" width="3.25" style="107"/>
    <col min="24" max="24" width="66.25" style="107" bestFit="1" customWidth="1"/>
    <col min="25" max="25" width="2.25" style="107" customWidth="1"/>
    <col min="26" max="16384" width="3.25" style="107"/>
  </cols>
  <sheetData>
    <row r="1" spans="1:23" ht="13.15">
      <c r="A1" s="107" t="s">
        <v>296</v>
      </c>
    </row>
    <row r="2" spans="1:23" ht="13.15"/>
    <row r="3" spans="1:23" ht="13.15">
      <c r="A3" s="576" t="s">
        <v>347</v>
      </c>
      <c r="B3" s="576"/>
      <c r="C3" s="576"/>
      <c r="D3" s="576"/>
      <c r="E3" s="576"/>
      <c r="F3" s="576"/>
      <c r="G3" s="576"/>
      <c r="H3" s="576"/>
      <c r="I3" s="576"/>
      <c r="J3" s="576"/>
      <c r="K3" s="576"/>
      <c r="L3" s="576"/>
      <c r="M3" s="576"/>
      <c r="N3" s="576"/>
      <c r="O3" s="576"/>
      <c r="P3" s="576"/>
      <c r="Q3" s="576"/>
      <c r="R3" s="576"/>
      <c r="S3" s="576"/>
      <c r="T3" s="576"/>
      <c r="U3" s="576"/>
      <c r="V3" s="576"/>
    </row>
    <row r="4" spans="1:23" ht="13.15">
      <c r="A4" s="109"/>
      <c r="B4" s="109"/>
      <c r="C4" s="109"/>
      <c r="D4" s="109"/>
      <c r="E4" s="109"/>
      <c r="F4" s="109"/>
      <c r="G4" s="109"/>
      <c r="H4" s="109"/>
      <c r="I4" s="109"/>
      <c r="J4" s="109"/>
      <c r="K4" s="109"/>
      <c r="L4" s="109"/>
      <c r="M4" s="109"/>
      <c r="N4" s="109"/>
      <c r="P4" s="70" t="s">
        <v>310</v>
      </c>
      <c r="Q4" s="109"/>
      <c r="R4" s="109"/>
      <c r="S4" s="109"/>
      <c r="T4" s="109"/>
      <c r="U4" s="109"/>
      <c r="V4" s="109"/>
    </row>
    <row r="5" spans="1:23" ht="13.15" customHeight="1">
      <c r="L5" s="582" t="s">
        <v>298</v>
      </c>
      <c r="M5" s="583"/>
      <c r="N5" s="583"/>
      <c r="O5" s="584"/>
      <c r="P5" s="588" t="str">
        <f>IF(様式2!J4="","",様式2!J4)</f>
        <v/>
      </c>
      <c r="Q5" s="588"/>
      <c r="R5" s="588"/>
      <c r="S5" s="588"/>
      <c r="T5" s="588"/>
      <c r="U5" s="588"/>
      <c r="V5" s="588"/>
      <c r="W5" s="588"/>
    </row>
    <row r="6" spans="1:23" ht="13.15">
      <c r="L6" s="585"/>
      <c r="M6" s="586"/>
      <c r="N6" s="586"/>
      <c r="O6" s="587"/>
      <c r="P6" s="588"/>
      <c r="Q6" s="588"/>
      <c r="R6" s="588"/>
      <c r="S6" s="588"/>
      <c r="T6" s="588"/>
      <c r="U6" s="588"/>
      <c r="V6" s="588"/>
      <c r="W6" s="588"/>
    </row>
    <row r="7" spans="1:23" ht="13.15">
      <c r="N7" s="70"/>
    </row>
    <row r="8" spans="1:23" ht="13.5" customHeight="1">
      <c r="D8" s="119"/>
      <c r="E8" s="119"/>
    </row>
    <row r="9" spans="1:23" ht="13.5" customHeight="1">
      <c r="D9" s="119"/>
      <c r="E9" s="119"/>
    </row>
    <row r="10" spans="1:23" ht="13.5" customHeight="1">
      <c r="A10" s="107" t="s">
        <v>348</v>
      </c>
      <c r="D10" s="119"/>
      <c r="E10" s="119"/>
    </row>
    <row r="11" spans="1:23" ht="19.899999999999999" customHeight="1">
      <c r="A11" s="147" t="s">
        <v>349</v>
      </c>
      <c r="T11" s="580" t="s">
        <v>350</v>
      </c>
      <c r="U11" s="581"/>
      <c r="V11" s="581"/>
      <c r="W11" s="581"/>
    </row>
    <row r="12" spans="1:23" ht="19.899999999999999" customHeight="1">
      <c r="A12" s="561" t="s">
        <v>351</v>
      </c>
      <c r="B12" s="562"/>
      <c r="C12" s="562"/>
      <c r="D12" s="562"/>
      <c r="E12" s="562"/>
      <c r="F12" s="562"/>
      <c r="G12" s="562"/>
      <c r="H12" s="562"/>
      <c r="I12" s="562"/>
      <c r="J12" s="561" t="s">
        <v>352</v>
      </c>
      <c r="K12" s="562"/>
      <c r="L12" s="562"/>
      <c r="M12" s="562"/>
      <c r="N12" s="562"/>
      <c r="O12" s="562"/>
      <c r="P12" s="562"/>
      <c r="Q12" s="562"/>
      <c r="R12" s="562"/>
      <c r="S12" s="561" t="s">
        <v>353</v>
      </c>
      <c r="T12" s="562"/>
      <c r="U12" s="562"/>
      <c r="V12" s="562"/>
      <c r="W12" s="562"/>
    </row>
    <row r="13" spans="1:23" ht="40.15" customHeight="1">
      <c r="A13" s="640" t="s">
        <v>391</v>
      </c>
      <c r="B13" s="641"/>
      <c r="C13" s="641"/>
      <c r="D13" s="641"/>
      <c r="E13" s="641"/>
      <c r="F13" s="641"/>
      <c r="G13" s="641"/>
      <c r="H13" s="641"/>
      <c r="I13" s="642"/>
      <c r="J13" s="643" t="s">
        <v>392</v>
      </c>
      <c r="K13" s="644"/>
      <c r="L13" s="644"/>
      <c r="M13" s="644"/>
      <c r="N13" s="644"/>
      <c r="O13" s="644"/>
      <c r="P13" s="644"/>
      <c r="Q13" s="644"/>
      <c r="R13" s="645"/>
      <c r="S13" s="646">
        <v>10000000</v>
      </c>
      <c r="T13" s="647"/>
      <c r="U13" s="647"/>
      <c r="V13" s="647"/>
      <c r="W13" s="648"/>
    </row>
    <row r="14" spans="1:23" ht="40.15" customHeight="1">
      <c r="A14" s="640" t="s">
        <v>393</v>
      </c>
      <c r="B14" s="641"/>
      <c r="C14" s="641"/>
      <c r="D14" s="641"/>
      <c r="E14" s="641"/>
      <c r="F14" s="641"/>
      <c r="G14" s="641"/>
      <c r="H14" s="641"/>
      <c r="I14" s="642"/>
      <c r="J14" s="649"/>
      <c r="K14" s="631"/>
      <c r="L14" s="631"/>
      <c r="M14" s="631"/>
      <c r="N14" s="631"/>
      <c r="O14" s="631"/>
      <c r="P14" s="631"/>
      <c r="Q14" s="631"/>
      <c r="R14" s="631"/>
      <c r="S14" s="646">
        <v>400000</v>
      </c>
      <c r="T14" s="647"/>
      <c r="U14" s="647"/>
      <c r="V14" s="647"/>
      <c r="W14" s="648"/>
    </row>
    <row r="15" spans="1:23" ht="40.15" customHeight="1">
      <c r="A15" s="650"/>
      <c r="B15" s="651"/>
      <c r="C15" s="651"/>
      <c r="D15" s="651"/>
      <c r="E15" s="651"/>
      <c r="F15" s="651"/>
      <c r="G15" s="651"/>
      <c r="H15" s="651"/>
      <c r="I15" s="652"/>
      <c r="J15" s="650"/>
      <c r="K15" s="651"/>
      <c r="L15" s="651"/>
      <c r="M15" s="651"/>
      <c r="N15" s="651"/>
      <c r="O15" s="651"/>
      <c r="P15" s="651"/>
      <c r="Q15" s="651"/>
      <c r="R15" s="652"/>
      <c r="S15" s="653"/>
      <c r="T15" s="654"/>
      <c r="U15" s="654"/>
      <c r="V15" s="654"/>
      <c r="W15" s="655"/>
    </row>
    <row r="16" spans="1:23" ht="40.15" customHeight="1">
      <c r="A16" s="650"/>
      <c r="B16" s="651"/>
      <c r="C16" s="651"/>
      <c r="D16" s="651"/>
      <c r="E16" s="651"/>
      <c r="F16" s="651"/>
      <c r="G16" s="651"/>
      <c r="H16" s="651"/>
      <c r="I16" s="652"/>
      <c r="J16" s="650"/>
      <c r="K16" s="651"/>
      <c r="L16" s="651"/>
      <c r="M16" s="651"/>
      <c r="N16" s="651"/>
      <c r="O16" s="651"/>
      <c r="P16" s="651"/>
      <c r="Q16" s="651"/>
      <c r="R16" s="652"/>
      <c r="S16" s="653"/>
      <c r="T16" s="654"/>
      <c r="U16" s="654"/>
      <c r="V16" s="654"/>
      <c r="W16" s="655"/>
    </row>
    <row r="17" spans="1:41" ht="40.15" customHeight="1">
      <c r="A17" s="650"/>
      <c r="B17" s="651"/>
      <c r="C17" s="651"/>
      <c r="D17" s="651"/>
      <c r="E17" s="651"/>
      <c r="F17" s="651"/>
      <c r="G17" s="651"/>
      <c r="H17" s="651"/>
      <c r="I17" s="652"/>
      <c r="J17" s="650"/>
      <c r="K17" s="651"/>
      <c r="L17" s="651"/>
      <c r="M17" s="651"/>
      <c r="N17" s="651"/>
      <c r="O17" s="651"/>
      <c r="P17" s="651"/>
      <c r="Q17" s="651"/>
      <c r="R17" s="652"/>
      <c r="S17" s="653"/>
      <c r="T17" s="654"/>
      <c r="U17" s="654"/>
      <c r="V17" s="654"/>
      <c r="W17" s="655"/>
    </row>
    <row r="18" spans="1:41" ht="19.899999999999999" customHeight="1">
      <c r="A18" s="578" t="s">
        <v>354</v>
      </c>
      <c r="B18" s="517"/>
      <c r="C18" s="517"/>
      <c r="D18" s="517"/>
      <c r="E18" s="517"/>
      <c r="F18" s="517"/>
      <c r="G18" s="517"/>
      <c r="H18" s="517"/>
      <c r="I18" s="517"/>
      <c r="J18" s="517"/>
      <c r="K18" s="517"/>
      <c r="L18" s="517"/>
      <c r="M18" s="517"/>
      <c r="N18" s="517"/>
      <c r="O18" s="517"/>
      <c r="P18" s="517"/>
      <c r="Q18" s="517"/>
      <c r="R18" s="517"/>
      <c r="S18" s="579">
        <f>IF(AND(S13="",S14="",S15="",S16="",S17=""),0,SUM(S13:W17))</f>
        <v>10400000</v>
      </c>
      <c r="T18" s="579"/>
      <c r="U18" s="579"/>
      <c r="V18" s="579"/>
      <c r="W18" s="579"/>
    </row>
    <row r="19" spans="1:41" ht="25.15" customHeight="1">
      <c r="A19" s="269" t="s">
        <v>390</v>
      </c>
      <c r="B19" s="486" t="s">
        <v>335</v>
      </c>
      <c r="C19" s="486"/>
      <c r="D19" s="486"/>
      <c r="E19" s="486"/>
      <c r="F19" s="486"/>
      <c r="G19" s="486"/>
      <c r="H19" s="486"/>
      <c r="I19" s="486"/>
      <c r="J19" s="486"/>
      <c r="K19" s="486"/>
      <c r="L19" s="486"/>
      <c r="M19" s="486"/>
      <c r="N19" s="486"/>
      <c r="O19" s="486"/>
      <c r="P19" s="486"/>
      <c r="Q19" s="486"/>
      <c r="R19" s="486"/>
      <c r="S19" s="486"/>
      <c r="T19" s="486"/>
      <c r="U19" s="486"/>
      <c r="V19" s="486"/>
      <c r="W19" s="486"/>
    </row>
    <row r="20" spans="1:41" ht="19.899999999999999" customHeight="1">
      <c r="A20" s="148"/>
    </row>
    <row r="21" spans="1:41" ht="19.899999999999999" customHeight="1">
      <c r="A21" s="147" t="s">
        <v>355</v>
      </c>
      <c r="T21" s="580" t="s">
        <v>350</v>
      </c>
      <c r="U21" s="581"/>
      <c r="V21" s="581"/>
      <c r="W21" s="581"/>
    </row>
    <row r="22" spans="1:41" ht="38.65" customHeight="1">
      <c r="A22" s="563" t="s">
        <v>394</v>
      </c>
      <c r="B22" s="564"/>
      <c r="C22" s="564"/>
      <c r="D22" s="564"/>
      <c r="E22" s="564"/>
      <c r="F22" s="564"/>
      <c r="G22" s="564"/>
      <c r="H22" s="564"/>
      <c r="I22" s="564"/>
      <c r="J22" s="564"/>
      <c r="K22" s="564"/>
      <c r="L22" s="564"/>
      <c r="M22" s="564"/>
      <c r="N22" s="564"/>
      <c r="O22" s="564"/>
      <c r="P22" s="564"/>
      <c r="Q22" s="564"/>
      <c r="R22" s="564"/>
      <c r="S22" s="564"/>
      <c r="T22" s="564"/>
      <c r="U22" s="564"/>
      <c r="V22" s="564"/>
      <c r="W22" s="564"/>
    </row>
    <row r="23" spans="1:41" ht="19.899999999999999" customHeight="1">
      <c r="A23" s="561" t="s">
        <v>357</v>
      </c>
      <c r="B23" s="562"/>
      <c r="C23" s="562"/>
      <c r="D23" s="562"/>
      <c r="E23" s="562"/>
      <c r="F23" s="562"/>
      <c r="G23" s="562"/>
      <c r="H23" s="562"/>
      <c r="I23" s="562"/>
      <c r="J23" s="561" t="s">
        <v>352</v>
      </c>
      <c r="K23" s="562"/>
      <c r="L23" s="562"/>
      <c r="M23" s="562"/>
      <c r="N23" s="562"/>
      <c r="O23" s="562"/>
      <c r="P23" s="562"/>
      <c r="Q23" s="562"/>
      <c r="R23" s="562"/>
      <c r="S23" s="561" t="s">
        <v>358</v>
      </c>
      <c r="T23" s="562"/>
      <c r="U23" s="562"/>
      <c r="V23" s="562"/>
      <c r="W23" s="562"/>
    </row>
    <row r="24" spans="1:41" ht="40.15" customHeight="1">
      <c r="A24" s="640" t="s">
        <v>395</v>
      </c>
      <c r="B24" s="641"/>
      <c r="C24" s="641"/>
      <c r="D24" s="641"/>
      <c r="E24" s="641"/>
      <c r="F24" s="641"/>
      <c r="G24" s="641"/>
      <c r="H24" s="641"/>
      <c r="I24" s="642"/>
      <c r="J24" s="650"/>
      <c r="K24" s="651"/>
      <c r="L24" s="651"/>
      <c r="M24" s="651"/>
      <c r="N24" s="651"/>
      <c r="O24" s="651"/>
      <c r="P24" s="651"/>
      <c r="Q24" s="651"/>
      <c r="R24" s="652"/>
      <c r="S24" s="656">
        <v>5200000</v>
      </c>
      <c r="T24" s="657"/>
      <c r="U24" s="657"/>
      <c r="V24" s="657"/>
      <c r="W24" s="658"/>
    </row>
    <row r="25" spans="1:41" ht="40.15" customHeight="1">
      <c r="A25" s="650"/>
      <c r="B25" s="651"/>
      <c r="C25" s="651"/>
      <c r="D25" s="651"/>
      <c r="E25" s="651"/>
      <c r="F25" s="651"/>
      <c r="G25" s="651"/>
      <c r="H25" s="651"/>
      <c r="I25" s="652"/>
      <c r="J25" s="650"/>
      <c r="K25" s="651"/>
      <c r="L25" s="651"/>
      <c r="M25" s="651"/>
      <c r="N25" s="651"/>
      <c r="O25" s="651"/>
      <c r="P25" s="651"/>
      <c r="Q25" s="651"/>
      <c r="R25" s="652"/>
      <c r="S25" s="656"/>
      <c r="T25" s="657"/>
      <c r="U25" s="657"/>
      <c r="V25" s="657"/>
      <c r="W25" s="658"/>
    </row>
    <row r="26" spans="1:41" ht="40.15" customHeight="1">
      <c r="A26" s="650"/>
      <c r="B26" s="651"/>
      <c r="C26" s="651"/>
      <c r="D26" s="651"/>
      <c r="E26" s="651"/>
      <c r="F26" s="651"/>
      <c r="G26" s="651"/>
      <c r="H26" s="651"/>
      <c r="I26" s="652"/>
      <c r="J26" s="650"/>
      <c r="K26" s="651"/>
      <c r="L26" s="651"/>
      <c r="M26" s="651"/>
      <c r="N26" s="651"/>
      <c r="O26" s="651"/>
      <c r="P26" s="651"/>
      <c r="Q26" s="651"/>
      <c r="R26" s="652"/>
      <c r="S26" s="656"/>
      <c r="T26" s="657"/>
      <c r="U26" s="657"/>
      <c r="V26" s="657"/>
      <c r="W26" s="658"/>
    </row>
    <row r="27" spans="1:41" ht="40.15" customHeight="1">
      <c r="A27" s="650"/>
      <c r="B27" s="651"/>
      <c r="C27" s="651"/>
      <c r="D27" s="651"/>
      <c r="E27" s="651"/>
      <c r="F27" s="651"/>
      <c r="G27" s="651"/>
      <c r="H27" s="651"/>
      <c r="I27" s="652"/>
      <c r="J27" s="650"/>
      <c r="K27" s="651"/>
      <c r="L27" s="651"/>
      <c r="M27" s="651"/>
      <c r="N27" s="651"/>
      <c r="O27" s="651"/>
      <c r="P27" s="651"/>
      <c r="Q27" s="651"/>
      <c r="R27" s="652"/>
      <c r="S27" s="656"/>
      <c r="T27" s="657"/>
      <c r="U27" s="657"/>
      <c r="V27" s="657"/>
      <c r="W27" s="658"/>
    </row>
    <row r="28" spans="1:41" ht="40.15" customHeight="1">
      <c r="A28" s="649"/>
      <c r="B28" s="631"/>
      <c r="C28" s="631"/>
      <c r="D28" s="631"/>
      <c r="E28" s="631"/>
      <c r="F28" s="631"/>
      <c r="G28" s="631"/>
      <c r="H28" s="631"/>
      <c r="I28" s="631"/>
      <c r="J28" s="649"/>
      <c r="K28" s="631"/>
      <c r="L28" s="631"/>
      <c r="M28" s="631"/>
      <c r="N28" s="631"/>
      <c r="O28" s="631"/>
      <c r="P28" s="631"/>
      <c r="Q28" s="631"/>
      <c r="R28" s="631"/>
      <c r="S28" s="659"/>
      <c r="T28" s="659"/>
      <c r="U28" s="659"/>
      <c r="V28" s="659"/>
      <c r="W28" s="659"/>
    </row>
    <row r="29" spans="1:41" ht="19.899999999999999" customHeight="1">
      <c r="A29" s="578" t="s">
        <v>354</v>
      </c>
      <c r="B29" s="517"/>
      <c r="C29" s="517"/>
      <c r="D29" s="517"/>
      <c r="E29" s="517"/>
      <c r="F29" s="517"/>
      <c r="G29" s="517"/>
      <c r="H29" s="517"/>
      <c r="I29" s="517"/>
      <c r="J29" s="517"/>
      <c r="K29" s="517"/>
      <c r="L29" s="517"/>
      <c r="M29" s="517"/>
      <c r="N29" s="517"/>
      <c r="O29" s="517"/>
      <c r="P29" s="517"/>
      <c r="Q29" s="517"/>
      <c r="R29" s="517"/>
      <c r="S29" s="579">
        <f>IF(AND(S24="",S25="",S26="",S27="",S28=""),0,SUM(S24:W28))</f>
        <v>5200000</v>
      </c>
      <c r="T29" s="579"/>
      <c r="U29" s="579"/>
      <c r="V29" s="579"/>
      <c r="W29" s="579"/>
      <c r="X29" s="565" t="str">
        <f>IF(S18&gt;S29*2,"収受予定額が実証運行の経費の合計額の1/2より低い金額となっております"&amp;CHAR(10)&amp;"経費と収入額の詳細については各運輸局へご相談ください","")</f>
        <v/>
      </c>
      <c r="Y29" s="121"/>
      <c r="Z29" s="121"/>
      <c r="AA29" s="121"/>
      <c r="AB29" s="121"/>
      <c r="AC29" s="121"/>
      <c r="AD29" s="121"/>
      <c r="AE29" s="121"/>
      <c r="AF29" s="121"/>
      <c r="AG29" s="121"/>
      <c r="AH29" s="121"/>
      <c r="AI29" s="121"/>
      <c r="AJ29" s="121"/>
      <c r="AK29" s="121"/>
      <c r="AL29" s="121"/>
      <c r="AM29" s="121"/>
      <c r="AN29" s="121"/>
      <c r="AO29" s="121"/>
    </row>
    <row r="30" spans="1:41" ht="19.899999999999999" customHeight="1">
      <c r="A30" s="70"/>
      <c r="X30" s="565"/>
      <c r="Y30" s="121"/>
      <c r="Z30" s="121"/>
      <c r="AA30" s="121"/>
      <c r="AB30" s="121"/>
      <c r="AC30" s="121"/>
      <c r="AD30" s="121"/>
      <c r="AE30" s="121"/>
      <c r="AF30" s="121"/>
      <c r="AG30" s="121"/>
      <c r="AH30" s="121"/>
      <c r="AI30" s="121"/>
      <c r="AJ30" s="121"/>
      <c r="AK30" s="121"/>
      <c r="AL30" s="121"/>
      <c r="AM30" s="121"/>
      <c r="AN30" s="121"/>
      <c r="AO30" s="121"/>
    </row>
    <row r="31" spans="1:41" ht="19.899999999999999" customHeight="1">
      <c r="A31" s="70"/>
    </row>
    <row r="32" spans="1:41" ht="19.899999999999999" customHeight="1">
      <c r="A32" s="147" t="s">
        <v>359</v>
      </c>
    </row>
    <row r="33" spans="1:23" ht="19.899999999999999" customHeight="1">
      <c r="P33" s="573">
        <f>IF(S18="",0,S18)</f>
        <v>10400000</v>
      </c>
      <c r="Q33" s="573"/>
      <c r="R33" s="573"/>
      <c r="S33" s="573"/>
      <c r="T33" s="573"/>
      <c r="U33" s="573"/>
      <c r="V33" s="573"/>
      <c r="W33" s="149" t="s">
        <v>314</v>
      </c>
    </row>
    <row r="34" spans="1:23" ht="19.899999999999999" customHeight="1">
      <c r="A34" s="147" t="s">
        <v>360</v>
      </c>
    </row>
    <row r="35" spans="1:23" ht="19.899999999999999" customHeight="1">
      <c r="P35" s="572">
        <f>IF(S18="",0,S29-S18)</f>
        <v>-5200000</v>
      </c>
      <c r="Q35" s="572"/>
      <c r="R35" s="572"/>
      <c r="S35" s="572"/>
      <c r="T35" s="572"/>
      <c r="U35" s="572"/>
      <c r="V35" s="572"/>
      <c r="W35" s="149" t="s">
        <v>314</v>
      </c>
    </row>
    <row r="36" spans="1:23" ht="19.899999999999999" customHeight="1">
      <c r="A36" s="147" t="s">
        <v>361</v>
      </c>
    </row>
    <row r="37" spans="1:23" ht="19.899999999999999" customHeight="1">
      <c r="A37" s="107" t="s">
        <v>396</v>
      </c>
      <c r="P37" s="577">
        <f>IF(P33&gt;60000000,30000000,ROUNDDOWN(P33/2,0))</f>
        <v>5200000</v>
      </c>
      <c r="Q37" s="577"/>
      <c r="R37" s="577"/>
      <c r="S37" s="577"/>
      <c r="T37" s="577"/>
      <c r="U37" s="577"/>
      <c r="V37" s="577"/>
      <c r="W37" s="149" t="s">
        <v>314</v>
      </c>
    </row>
  </sheetData>
  <sheetProtection algorithmName="SHA-512" hashValue="2iT+0eAc8FmrmU1tSXWCK8DnzmVtSO6FLfUHGNd8RtiZ6WzWZ7mavp0wl5ojAaF3lmxKrOIXCsDyYA0Bkocw4g==" saltValue="fvdBGS2kl3dg1AEUaJhgHQ==" spinCount="100000" sheet="1" objects="1" scenarios="1" selectLockedCells="1" selectUnlockedCells="1"/>
  <mergeCells count="51">
    <mergeCell ref="X29:X30"/>
    <mergeCell ref="P33:V33"/>
    <mergeCell ref="P35:V35"/>
    <mergeCell ref="P37:V37"/>
    <mergeCell ref="A27:I27"/>
    <mergeCell ref="J27:R27"/>
    <mergeCell ref="S27:W27"/>
    <mergeCell ref="A28:I28"/>
    <mergeCell ref="J28:R28"/>
    <mergeCell ref="S28:W28"/>
    <mergeCell ref="A29:R29"/>
    <mergeCell ref="S29:W29"/>
    <mergeCell ref="A25:I25"/>
    <mergeCell ref="J25:R25"/>
    <mergeCell ref="S25:W25"/>
    <mergeCell ref="A26:I26"/>
    <mergeCell ref="J26:R26"/>
    <mergeCell ref="S26:W26"/>
    <mergeCell ref="A22:W22"/>
    <mergeCell ref="A23:I23"/>
    <mergeCell ref="J23:R23"/>
    <mergeCell ref="S23:W23"/>
    <mergeCell ref="A24:I24"/>
    <mergeCell ref="J24:R24"/>
    <mergeCell ref="S24:W24"/>
    <mergeCell ref="T21:W21"/>
    <mergeCell ref="A15:I15"/>
    <mergeCell ref="J15:R15"/>
    <mergeCell ref="S15:W15"/>
    <mergeCell ref="A16:I16"/>
    <mergeCell ref="J16:R16"/>
    <mergeCell ref="S16:W16"/>
    <mergeCell ref="A17:I17"/>
    <mergeCell ref="J17:R17"/>
    <mergeCell ref="S17:W17"/>
    <mergeCell ref="A18:R18"/>
    <mergeCell ref="S18:W18"/>
    <mergeCell ref="B19:W19"/>
    <mergeCell ref="A13:I13"/>
    <mergeCell ref="J13:R13"/>
    <mergeCell ref="S13:W13"/>
    <mergeCell ref="A14:I14"/>
    <mergeCell ref="J14:R14"/>
    <mergeCell ref="S14:W14"/>
    <mergeCell ref="A3:V3"/>
    <mergeCell ref="L5:O6"/>
    <mergeCell ref="P5:W6"/>
    <mergeCell ref="T11:W11"/>
    <mergeCell ref="A12:I12"/>
    <mergeCell ref="J12:R12"/>
    <mergeCell ref="S12:W12"/>
  </mergeCells>
  <phoneticPr fontId="1"/>
  <conditionalFormatting sqref="S29:W29">
    <cfRule type="expression" dxfId="0" priority="1">
      <formula>S18&gt;S29*2</formula>
    </cfRule>
  </conditionalFormatting>
  <dataValidations count="2">
    <dataValidation type="whole" operator="greaterThanOrEqual" allowBlank="1" showInputMessage="1" showErrorMessage="1" sqref="S13:W17" xr:uid="{00000000-0002-0000-0D00-000000000000}">
      <formula1>0</formula1>
    </dataValidation>
    <dataValidation type="list" allowBlank="1" showInputMessage="1" showErrorMessage="1" sqref="A19" xr:uid="{00000000-0002-0000-0D00-000001000000}">
      <formula1>"✓"</formula1>
    </dataValidation>
  </dataValidations>
  <pageMargins left="0.7" right="0.7" top="0.75" bottom="0.75" header="0.3" footer="0.3"/>
  <pageSetup paperSize="9" scale="83" orientation="portrait" r:id="rId1"/>
  <drawing r:id="rId2"/>
  <legacyDrawing r:id="rId3"/>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rgb="FF00B050"/>
  </sheetPr>
  <dimension ref="A1:W39"/>
  <sheetViews>
    <sheetView zoomScale="85" zoomScaleNormal="85" workbookViewId="0">
      <selection activeCell="S13" sqref="S13:W13"/>
    </sheetView>
  </sheetViews>
  <sheetFormatPr defaultColWidth="3.75" defaultRowHeight="19.899999999999999" customHeight="1"/>
  <cols>
    <col min="1" max="1" width="4.25" style="107" customWidth="1"/>
    <col min="2" max="2" width="3.25" style="107" customWidth="1"/>
    <col min="3" max="3" width="8" style="107" customWidth="1"/>
    <col min="4" max="4" width="3.25" style="107" customWidth="1"/>
    <col min="5" max="5" width="5.25" style="107" customWidth="1"/>
    <col min="6" max="6" width="3.75" style="107"/>
    <col min="7" max="7" width="5.25" style="107" customWidth="1"/>
    <col min="8" max="23" width="3.25" style="107" customWidth="1"/>
    <col min="24" max="24" width="3.75" style="107"/>
    <col min="25" max="25" width="2.75" style="107" customWidth="1"/>
    <col min="26" max="16384" width="3.75" style="107"/>
  </cols>
  <sheetData>
    <row r="1" spans="1:23" ht="13.15">
      <c r="A1" s="107" t="s">
        <v>296</v>
      </c>
    </row>
    <row r="2" spans="1:23" ht="13.15"/>
    <row r="3" spans="1:23" ht="13.15">
      <c r="A3" s="576" t="s">
        <v>380</v>
      </c>
      <c r="B3" s="576"/>
      <c r="C3" s="576"/>
      <c r="D3" s="576"/>
      <c r="E3" s="576"/>
      <c r="F3" s="576"/>
      <c r="G3" s="576"/>
      <c r="H3" s="576"/>
      <c r="I3" s="576"/>
      <c r="J3" s="576"/>
      <c r="K3" s="576"/>
      <c r="L3" s="576"/>
      <c r="M3" s="576"/>
      <c r="N3" s="576"/>
      <c r="O3" s="576"/>
      <c r="P3" s="576"/>
      <c r="Q3" s="576"/>
      <c r="R3" s="576"/>
      <c r="S3" s="576"/>
      <c r="T3" s="576"/>
      <c r="U3" s="576"/>
      <c r="V3" s="576"/>
    </row>
    <row r="4" spans="1:23" ht="13.15">
      <c r="A4" s="109"/>
      <c r="B4" s="109"/>
      <c r="C4" s="109"/>
      <c r="D4" s="109"/>
      <c r="E4" s="109"/>
      <c r="F4" s="109"/>
      <c r="G4" s="109"/>
      <c r="H4" s="109"/>
      <c r="I4" s="109"/>
      <c r="J4" s="109"/>
      <c r="K4" s="109"/>
      <c r="L4" s="109"/>
      <c r="M4" s="109"/>
      <c r="O4" s="109"/>
      <c r="P4" s="70" t="s">
        <v>310</v>
      </c>
      <c r="Q4" s="109"/>
      <c r="R4" s="109"/>
      <c r="S4" s="109"/>
      <c r="T4" s="109"/>
      <c r="U4" s="109"/>
      <c r="V4" s="109"/>
    </row>
    <row r="5" spans="1:23" ht="13.15" customHeight="1">
      <c r="L5" s="582" t="s">
        <v>298</v>
      </c>
      <c r="M5" s="583"/>
      <c r="N5" s="583"/>
      <c r="O5" s="584"/>
      <c r="P5" s="591" t="str">
        <f>IF(様式2!J4="","",様式2!J4)</f>
        <v/>
      </c>
      <c r="Q5" s="592"/>
      <c r="R5" s="592"/>
      <c r="S5" s="592"/>
      <c r="T5" s="592"/>
      <c r="U5" s="592"/>
      <c r="V5" s="592"/>
      <c r="W5" s="593"/>
    </row>
    <row r="6" spans="1:23" ht="13.15">
      <c r="L6" s="585"/>
      <c r="M6" s="586"/>
      <c r="N6" s="586"/>
      <c r="O6" s="587"/>
      <c r="P6" s="594"/>
      <c r="Q6" s="595"/>
      <c r="R6" s="595"/>
      <c r="S6" s="595"/>
      <c r="T6" s="595"/>
      <c r="U6" s="595"/>
      <c r="V6" s="595"/>
      <c r="W6" s="596"/>
    </row>
    <row r="7" spans="1:23" ht="13.15">
      <c r="N7" s="70"/>
    </row>
    <row r="8" spans="1:23" ht="13.5" customHeight="1">
      <c r="D8" s="119"/>
      <c r="E8" s="119"/>
    </row>
    <row r="9" spans="1:23" ht="13.5" customHeight="1">
      <c r="D9" s="119"/>
      <c r="E9" s="119"/>
    </row>
    <row r="10" spans="1:23" ht="13.5" customHeight="1">
      <c r="A10" s="107" t="s">
        <v>381</v>
      </c>
      <c r="D10" s="119"/>
      <c r="E10" s="119"/>
    </row>
    <row r="11" spans="1:23" ht="19.899999999999999" customHeight="1">
      <c r="A11" s="589" t="s">
        <v>382</v>
      </c>
      <c r="B11" s="589"/>
      <c r="C11" s="589"/>
      <c r="D11" s="589"/>
      <c r="E11" s="589"/>
      <c r="F11" s="589"/>
      <c r="G11" s="589"/>
      <c r="T11" s="580" t="s">
        <v>350</v>
      </c>
      <c r="U11" s="581"/>
      <c r="V11" s="581"/>
      <c r="W11" s="581"/>
    </row>
    <row r="12" spans="1:23" ht="19.899999999999999" customHeight="1">
      <c r="A12" s="561" t="s">
        <v>383</v>
      </c>
      <c r="B12" s="562"/>
      <c r="C12" s="562"/>
      <c r="D12" s="562"/>
      <c r="E12" s="562"/>
      <c r="F12" s="562"/>
      <c r="G12" s="562"/>
      <c r="H12" s="562"/>
      <c r="I12" s="562"/>
      <c r="J12" s="561" t="s">
        <v>352</v>
      </c>
      <c r="K12" s="562"/>
      <c r="L12" s="562"/>
      <c r="M12" s="562"/>
      <c r="N12" s="562"/>
      <c r="O12" s="562"/>
      <c r="P12" s="562"/>
      <c r="Q12" s="562"/>
      <c r="R12" s="562"/>
      <c r="S12" s="561" t="s">
        <v>353</v>
      </c>
      <c r="T12" s="562"/>
      <c r="U12" s="562"/>
      <c r="V12" s="562"/>
      <c r="W12" s="562"/>
    </row>
    <row r="13" spans="1:23" ht="40.15" customHeight="1">
      <c r="A13" s="569" t="s">
        <v>397</v>
      </c>
      <c r="B13" s="570"/>
      <c r="C13" s="570"/>
      <c r="D13" s="570"/>
      <c r="E13" s="570"/>
      <c r="F13" s="570"/>
      <c r="G13" s="570"/>
      <c r="H13" s="570"/>
      <c r="I13" s="571"/>
      <c r="J13" s="590" t="s">
        <v>398</v>
      </c>
      <c r="K13" s="660"/>
      <c r="L13" s="660"/>
      <c r="M13" s="660"/>
      <c r="N13" s="660"/>
      <c r="O13" s="660"/>
      <c r="P13" s="660"/>
      <c r="Q13" s="660"/>
      <c r="R13" s="661"/>
      <c r="S13" s="566"/>
      <c r="T13" s="567"/>
      <c r="U13" s="567"/>
      <c r="V13" s="567"/>
      <c r="W13" s="568"/>
    </row>
    <row r="14" spans="1:23" ht="40.15" customHeight="1">
      <c r="A14" s="569" t="s">
        <v>399</v>
      </c>
      <c r="B14" s="570"/>
      <c r="C14" s="570"/>
      <c r="D14" s="570"/>
      <c r="E14" s="570"/>
      <c r="F14" s="570"/>
      <c r="G14" s="570"/>
      <c r="H14" s="570"/>
      <c r="I14" s="571"/>
      <c r="J14" s="590" t="s">
        <v>400</v>
      </c>
      <c r="K14" s="660"/>
      <c r="L14" s="660"/>
      <c r="M14" s="660"/>
      <c r="N14" s="660"/>
      <c r="O14" s="660"/>
      <c r="P14" s="660"/>
      <c r="Q14" s="660"/>
      <c r="R14" s="661"/>
      <c r="S14" s="566"/>
      <c r="T14" s="567"/>
      <c r="U14" s="567"/>
      <c r="V14" s="567"/>
      <c r="W14" s="568"/>
    </row>
    <row r="15" spans="1:23" ht="40.15" customHeight="1">
      <c r="A15" s="569" t="s">
        <v>149</v>
      </c>
      <c r="B15" s="570"/>
      <c r="C15" s="570"/>
      <c r="D15" s="570"/>
      <c r="E15" s="570"/>
      <c r="F15" s="570"/>
      <c r="G15" s="570"/>
      <c r="H15" s="570"/>
      <c r="I15" s="571"/>
      <c r="J15" s="590" t="s">
        <v>401</v>
      </c>
      <c r="K15" s="660"/>
      <c r="L15" s="660"/>
      <c r="M15" s="660"/>
      <c r="N15" s="660"/>
      <c r="O15" s="660"/>
      <c r="P15" s="660"/>
      <c r="Q15" s="660"/>
      <c r="R15" s="661"/>
      <c r="S15" s="566"/>
      <c r="T15" s="567"/>
      <c r="U15" s="567"/>
      <c r="V15" s="567"/>
      <c r="W15" s="568"/>
    </row>
    <row r="16" spans="1:23" ht="40.15" customHeight="1">
      <c r="A16" s="274"/>
      <c r="B16" s="275"/>
      <c r="C16" s="275"/>
      <c r="D16" s="275"/>
      <c r="E16" s="275"/>
      <c r="F16" s="275"/>
      <c r="G16" s="275"/>
      <c r="H16" s="275"/>
      <c r="I16" s="276"/>
      <c r="J16" s="274"/>
      <c r="K16" s="275"/>
      <c r="L16" s="275"/>
      <c r="M16" s="275"/>
      <c r="N16" s="275"/>
      <c r="O16" s="275"/>
      <c r="P16" s="275"/>
      <c r="Q16" s="275"/>
      <c r="R16" s="276"/>
      <c r="S16" s="566"/>
      <c r="T16" s="567"/>
      <c r="U16" s="567"/>
      <c r="V16" s="567"/>
      <c r="W16" s="568"/>
    </row>
    <row r="17" spans="1:23" ht="40.15" customHeight="1">
      <c r="A17" s="569"/>
      <c r="B17" s="570"/>
      <c r="C17" s="570"/>
      <c r="D17" s="570"/>
      <c r="E17" s="570"/>
      <c r="F17" s="570"/>
      <c r="G17" s="570"/>
      <c r="H17" s="570"/>
      <c r="I17" s="571"/>
      <c r="J17" s="569"/>
      <c r="K17" s="570"/>
      <c r="L17" s="570"/>
      <c r="M17" s="570"/>
      <c r="N17" s="570"/>
      <c r="O17" s="570"/>
      <c r="P17" s="570"/>
      <c r="Q17" s="570"/>
      <c r="R17" s="571"/>
      <c r="S17" s="566"/>
      <c r="T17" s="567"/>
      <c r="U17" s="567"/>
      <c r="V17" s="567"/>
      <c r="W17" s="568"/>
    </row>
    <row r="18" spans="1:23" ht="40.15" customHeight="1">
      <c r="A18" s="569"/>
      <c r="B18" s="570"/>
      <c r="C18" s="570"/>
      <c r="D18" s="570"/>
      <c r="E18" s="570"/>
      <c r="F18" s="570"/>
      <c r="G18" s="570"/>
      <c r="H18" s="570"/>
      <c r="I18" s="571"/>
      <c r="J18" s="569"/>
      <c r="K18" s="570"/>
      <c r="L18" s="570"/>
      <c r="M18" s="570"/>
      <c r="N18" s="570"/>
      <c r="O18" s="570"/>
      <c r="P18" s="570"/>
      <c r="Q18" s="570"/>
      <c r="R18" s="571"/>
      <c r="S18" s="566"/>
      <c r="T18" s="567"/>
      <c r="U18" s="567"/>
      <c r="V18" s="567"/>
      <c r="W18" s="568"/>
    </row>
    <row r="19" spans="1:23" ht="40.15" customHeight="1">
      <c r="A19" s="569"/>
      <c r="B19" s="570"/>
      <c r="C19" s="570"/>
      <c r="D19" s="570"/>
      <c r="E19" s="570"/>
      <c r="F19" s="570"/>
      <c r="G19" s="570"/>
      <c r="H19" s="570"/>
      <c r="I19" s="571"/>
      <c r="J19" s="569"/>
      <c r="K19" s="570"/>
      <c r="L19" s="570"/>
      <c r="M19" s="570"/>
      <c r="N19" s="570"/>
      <c r="O19" s="570"/>
      <c r="P19" s="570"/>
      <c r="Q19" s="570"/>
      <c r="R19" s="571"/>
      <c r="S19" s="566"/>
      <c r="T19" s="567"/>
      <c r="U19" s="567"/>
      <c r="V19" s="567"/>
      <c r="W19" s="568"/>
    </row>
    <row r="20" spans="1:23" ht="40.15" customHeight="1">
      <c r="A20" s="574"/>
      <c r="B20" s="524"/>
      <c r="C20" s="524"/>
      <c r="D20" s="524"/>
      <c r="E20" s="524"/>
      <c r="F20" s="524"/>
      <c r="G20" s="524"/>
      <c r="H20" s="524"/>
      <c r="I20" s="524"/>
      <c r="J20" s="574"/>
      <c r="K20" s="524"/>
      <c r="L20" s="524"/>
      <c r="M20" s="524"/>
      <c r="N20" s="524"/>
      <c r="O20" s="524"/>
      <c r="P20" s="524"/>
      <c r="Q20" s="524"/>
      <c r="R20" s="524"/>
      <c r="S20" s="575"/>
      <c r="T20" s="575"/>
      <c r="U20" s="575"/>
      <c r="V20" s="575"/>
      <c r="W20" s="575"/>
    </row>
    <row r="21" spans="1:23" ht="19.899999999999999" customHeight="1">
      <c r="A21" s="578" t="s">
        <v>354</v>
      </c>
      <c r="B21" s="517"/>
      <c r="C21" s="517"/>
      <c r="D21" s="517"/>
      <c r="E21" s="517"/>
      <c r="F21" s="517"/>
      <c r="G21" s="517"/>
      <c r="H21" s="517"/>
      <c r="I21" s="517"/>
      <c r="J21" s="517"/>
      <c r="K21" s="517"/>
      <c r="L21" s="517"/>
      <c r="M21" s="517"/>
      <c r="N21" s="517"/>
      <c r="O21" s="517"/>
      <c r="P21" s="517"/>
      <c r="Q21" s="517"/>
      <c r="R21" s="517"/>
      <c r="S21" s="579">
        <f>SUM(S13:W20)</f>
        <v>0</v>
      </c>
      <c r="T21" s="579"/>
      <c r="U21" s="579"/>
      <c r="V21" s="579"/>
      <c r="W21" s="579"/>
    </row>
    <row r="22" spans="1:23" ht="25.15" customHeight="1">
      <c r="A22" s="268"/>
      <c r="B22" s="486" t="s">
        <v>335</v>
      </c>
      <c r="C22" s="486"/>
      <c r="D22" s="486"/>
      <c r="E22" s="486"/>
      <c r="F22" s="486"/>
      <c r="G22" s="486"/>
      <c r="H22" s="486"/>
      <c r="I22" s="486"/>
      <c r="J22" s="486"/>
      <c r="K22" s="486"/>
      <c r="L22" s="486"/>
      <c r="M22" s="486"/>
      <c r="N22" s="486"/>
      <c r="O22" s="486"/>
      <c r="P22" s="486"/>
      <c r="Q22" s="486"/>
      <c r="R22" s="486"/>
      <c r="S22" s="486"/>
      <c r="T22" s="486"/>
      <c r="U22" s="486"/>
      <c r="V22" s="486"/>
      <c r="W22" s="486"/>
    </row>
    <row r="24" spans="1:23" ht="19.899999999999999" customHeight="1">
      <c r="A24" s="147" t="s">
        <v>384</v>
      </c>
      <c r="T24" s="580" t="s">
        <v>350</v>
      </c>
      <c r="U24" s="581"/>
      <c r="V24" s="581"/>
      <c r="W24" s="581"/>
    </row>
    <row r="25" spans="1:23" ht="19.899999999999999" customHeight="1">
      <c r="A25" s="562" t="s">
        <v>385</v>
      </c>
      <c r="B25" s="562"/>
      <c r="C25" s="562"/>
      <c r="D25" s="562"/>
      <c r="E25" s="562"/>
      <c r="F25" s="562"/>
      <c r="G25" s="562"/>
      <c r="H25" s="562"/>
      <c r="I25" s="562"/>
      <c r="J25" s="561" t="s">
        <v>352</v>
      </c>
      <c r="K25" s="562"/>
      <c r="L25" s="562"/>
      <c r="M25" s="562"/>
      <c r="N25" s="562"/>
      <c r="O25" s="562"/>
      <c r="P25" s="562"/>
      <c r="Q25" s="562"/>
      <c r="R25" s="562"/>
      <c r="S25" s="561" t="s">
        <v>358</v>
      </c>
      <c r="T25" s="562"/>
      <c r="U25" s="562"/>
      <c r="V25" s="562"/>
      <c r="W25" s="562"/>
    </row>
    <row r="26" spans="1:23" ht="40.15" customHeight="1">
      <c r="A26" s="569" t="s">
        <v>402</v>
      </c>
      <c r="B26" s="570"/>
      <c r="C26" s="570"/>
      <c r="D26" s="570"/>
      <c r="E26" s="570"/>
      <c r="F26" s="570"/>
      <c r="G26" s="570"/>
      <c r="H26" s="570"/>
      <c r="I26" s="571"/>
      <c r="J26" s="590" t="s">
        <v>403</v>
      </c>
      <c r="K26" s="660"/>
      <c r="L26" s="660"/>
      <c r="M26" s="660"/>
      <c r="N26" s="660"/>
      <c r="O26" s="660"/>
      <c r="P26" s="660"/>
      <c r="Q26" s="660"/>
      <c r="R26" s="661"/>
      <c r="S26" s="566"/>
      <c r="T26" s="567"/>
      <c r="U26" s="567"/>
      <c r="V26" s="567"/>
      <c r="W26" s="568"/>
    </row>
    <row r="27" spans="1:23" ht="40.15" customHeight="1">
      <c r="A27" s="569"/>
      <c r="B27" s="570"/>
      <c r="C27" s="570"/>
      <c r="D27" s="570"/>
      <c r="E27" s="570"/>
      <c r="F27" s="570"/>
      <c r="G27" s="570"/>
      <c r="H27" s="570"/>
      <c r="I27" s="571"/>
      <c r="J27" s="569"/>
      <c r="K27" s="570"/>
      <c r="L27" s="570"/>
      <c r="M27" s="570"/>
      <c r="N27" s="570"/>
      <c r="O27" s="570"/>
      <c r="P27" s="570"/>
      <c r="Q27" s="570"/>
      <c r="R27" s="571"/>
      <c r="S27" s="566"/>
      <c r="T27" s="567"/>
      <c r="U27" s="567"/>
      <c r="V27" s="567"/>
      <c r="W27" s="568"/>
    </row>
    <row r="28" spans="1:23" ht="40.15" customHeight="1">
      <c r="A28" s="569"/>
      <c r="B28" s="570"/>
      <c r="C28" s="570"/>
      <c r="D28" s="570"/>
      <c r="E28" s="570"/>
      <c r="F28" s="570"/>
      <c r="G28" s="570"/>
      <c r="H28" s="570"/>
      <c r="I28" s="571"/>
      <c r="J28" s="569"/>
      <c r="K28" s="570"/>
      <c r="L28" s="570"/>
      <c r="M28" s="570"/>
      <c r="N28" s="570"/>
      <c r="O28" s="570"/>
      <c r="P28" s="570"/>
      <c r="Q28" s="570"/>
      <c r="R28" s="571"/>
      <c r="S28" s="566"/>
      <c r="T28" s="567"/>
      <c r="U28" s="567"/>
      <c r="V28" s="567"/>
      <c r="W28" s="568"/>
    </row>
    <row r="29" spans="1:23" ht="40.15" customHeight="1">
      <c r="A29" s="569"/>
      <c r="B29" s="570"/>
      <c r="C29" s="570"/>
      <c r="D29" s="570"/>
      <c r="E29" s="570"/>
      <c r="F29" s="570"/>
      <c r="G29" s="570"/>
      <c r="H29" s="570"/>
      <c r="I29" s="571"/>
      <c r="J29" s="569"/>
      <c r="K29" s="570"/>
      <c r="L29" s="570"/>
      <c r="M29" s="570"/>
      <c r="N29" s="570"/>
      <c r="O29" s="570"/>
      <c r="P29" s="570"/>
      <c r="Q29" s="570"/>
      <c r="R29" s="571"/>
      <c r="S29" s="566"/>
      <c r="T29" s="567"/>
      <c r="U29" s="567"/>
      <c r="V29" s="567"/>
      <c r="W29" s="568"/>
    </row>
    <row r="30" spans="1:23" ht="40.15" customHeight="1">
      <c r="A30" s="574"/>
      <c r="B30" s="524"/>
      <c r="C30" s="524"/>
      <c r="D30" s="524"/>
      <c r="E30" s="524"/>
      <c r="F30" s="524"/>
      <c r="G30" s="524"/>
      <c r="H30" s="524"/>
      <c r="I30" s="524"/>
      <c r="J30" s="574"/>
      <c r="K30" s="524"/>
      <c r="L30" s="524"/>
      <c r="M30" s="524"/>
      <c r="N30" s="524"/>
      <c r="O30" s="524"/>
      <c r="P30" s="524"/>
      <c r="Q30" s="524"/>
      <c r="R30" s="524"/>
      <c r="S30" s="575"/>
      <c r="T30" s="575"/>
      <c r="U30" s="575"/>
      <c r="V30" s="575"/>
      <c r="W30" s="575"/>
    </row>
    <row r="31" spans="1:23" ht="19.899999999999999" customHeight="1">
      <c r="A31" s="578" t="s">
        <v>354</v>
      </c>
      <c r="B31" s="517"/>
      <c r="C31" s="517"/>
      <c r="D31" s="517"/>
      <c r="E31" s="517"/>
      <c r="F31" s="517"/>
      <c r="G31" s="517"/>
      <c r="H31" s="517"/>
      <c r="I31" s="517"/>
      <c r="J31" s="517"/>
      <c r="K31" s="517"/>
      <c r="L31" s="517"/>
      <c r="M31" s="517"/>
      <c r="N31" s="517"/>
      <c r="O31" s="517"/>
      <c r="P31" s="517"/>
      <c r="Q31" s="517"/>
      <c r="R31" s="517"/>
      <c r="S31" s="579">
        <f>SUM(S26:W30)</f>
        <v>0</v>
      </c>
      <c r="T31" s="579"/>
      <c r="U31" s="579"/>
      <c r="V31" s="579"/>
      <c r="W31" s="579"/>
    </row>
    <row r="32" spans="1:23" ht="19.899999999999999" customHeight="1">
      <c r="A32" s="70"/>
    </row>
    <row r="33" spans="1:23" ht="19.899999999999999" customHeight="1">
      <c r="A33" s="70"/>
    </row>
    <row r="34" spans="1:23" ht="19.899999999999999" customHeight="1">
      <c r="A34" s="147" t="s">
        <v>359</v>
      </c>
    </row>
    <row r="35" spans="1:23" ht="19.899999999999999" customHeight="1">
      <c r="P35" s="573">
        <f>S21</f>
        <v>0</v>
      </c>
      <c r="Q35" s="573"/>
      <c r="R35" s="573"/>
      <c r="S35" s="573"/>
      <c r="T35" s="573"/>
      <c r="U35" s="573"/>
      <c r="V35" s="573"/>
      <c r="W35" s="149" t="s">
        <v>314</v>
      </c>
    </row>
    <row r="36" spans="1:23" ht="16.149999999999999">
      <c r="P36" s="150"/>
      <c r="Q36" s="150"/>
      <c r="R36" s="150"/>
      <c r="S36" s="150"/>
      <c r="T36" s="150"/>
      <c r="U36" s="150"/>
      <c r="V36" s="150"/>
      <c r="W36" s="151"/>
    </row>
    <row r="37" spans="1:23" ht="16.149999999999999">
      <c r="P37" s="150"/>
      <c r="Q37" s="150"/>
      <c r="R37" s="150"/>
      <c r="S37" s="150"/>
      <c r="T37" s="150"/>
      <c r="U37" s="150"/>
      <c r="V37" s="150"/>
      <c r="W37" s="151"/>
    </row>
    <row r="38" spans="1:23" ht="19.899999999999999" customHeight="1">
      <c r="A38" s="147" t="s">
        <v>364</v>
      </c>
    </row>
    <row r="39" spans="1:23" ht="19.899999999999999" customHeight="1">
      <c r="A39" s="112" t="s">
        <v>346</v>
      </c>
      <c r="P39" s="573">
        <f>IF(P35&gt;60000000,30000000,ROUNDDOWN(P35/2,0))</f>
        <v>0</v>
      </c>
      <c r="Q39" s="573"/>
      <c r="R39" s="573"/>
      <c r="S39" s="573"/>
      <c r="T39" s="573"/>
      <c r="U39" s="573"/>
      <c r="V39" s="573"/>
      <c r="W39" s="149" t="s">
        <v>314</v>
      </c>
    </row>
  </sheetData>
  <sheetProtection algorithmName="SHA-512" hashValue="EsfCj+G3lm+0AnTEaz/tKvehB7s5vF/ID3WFoW3jS/S0gwyKaqewcHubg94UGo7jIUoRCg+hFEx/iN5jJz/BJw==" saltValue="nQB6zJfSv1M3YnQ4M8i4FQ==" spinCount="100000" sheet="1" objects="1" scenarios="1" selectLockedCells="1" selectUnlockedCells="1"/>
  <mergeCells count="56">
    <mergeCell ref="S13:W13"/>
    <mergeCell ref="A17:I17"/>
    <mergeCell ref="J17:R17"/>
    <mergeCell ref="S17:W17"/>
    <mergeCell ref="A3:V3"/>
    <mergeCell ref="L5:O6"/>
    <mergeCell ref="P5:W6"/>
    <mergeCell ref="A11:G11"/>
    <mergeCell ref="T11:W11"/>
    <mergeCell ref="A12:I12"/>
    <mergeCell ref="J12:R12"/>
    <mergeCell ref="S12:W12"/>
    <mergeCell ref="B22:W22"/>
    <mergeCell ref="A18:I18"/>
    <mergeCell ref="J18:R18"/>
    <mergeCell ref="S18:W18"/>
    <mergeCell ref="A19:I19"/>
    <mergeCell ref="J19:R19"/>
    <mergeCell ref="S19:W19"/>
    <mergeCell ref="A20:I20"/>
    <mergeCell ref="J20:R20"/>
    <mergeCell ref="S20:W20"/>
    <mergeCell ref="A21:R21"/>
    <mergeCell ref="S21:W21"/>
    <mergeCell ref="T24:W24"/>
    <mergeCell ref="A25:I25"/>
    <mergeCell ref="J25:R25"/>
    <mergeCell ref="S25:W25"/>
    <mergeCell ref="S26:W26"/>
    <mergeCell ref="A27:I27"/>
    <mergeCell ref="J27:R27"/>
    <mergeCell ref="S27:W27"/>
    <mergeCell ref="A28:I28"/>
    <mergeCell ref="J28:R28"/>
    <mergeCell ref="S28:W28"/>
    <mergeCell ref="J29:R29"/>
    <mergeCell ref="S29:W29"/>
    <mergeCell ref="A30:I30"/>
    <mergeCell ref="J30:R30"/>
    <mergeCell ref="S30:W30"/>
    <mergeCell ref="A31:R31"/>
    <mergeCell ref="S31:W31"/>
    <mergeCell ref="P35:V35"/>
    <mergeCell ref="P39:V39"/>
    <mergeCell ref="A13:I13"/>
    <mergeCell ref="J13:R13"/>
    <mergeCell ref="A14:I14"/>
    <mergeCell ref="J14:R14"/>
    <mergeCell ref="A15:I15"/>
    <mergeCell ref="J15:R15"/>
    <mergeCell ref="J26:R26"/>
    <mergeCell ref="A26:I26"/>
    <mergeCell ref="S15:W15"/>
    <mergeCell ref="S14:W14"/>
    <mergeCell ref="S16:W16"/>
    <mergeCell ref="A29:I29"/>
  </mergeCells>
  <phoneticPr fontId="1"/>
  <dataValidations count="1">
    <dataValidation type="list" allowBlank="1" showInputMessage="1" showErrorMessage="1" sqref="A22" xr:uid="{00000000-0002-0000-0E00-000000000000}">
      <formula1>"✓"</formula1>
    </dataValidation>
  </dataValidations>
  <pageMargins left="0.7" right="0.7" top="0.75" bottom="0.75" header="0.3" footer="0.3"/>
  <pageSetup paperSize="9" scale="87" orientation="portrait" r:id="rId1"/>
  <drawing r:id="rId2"/>
  <legacyDrawing r:id="rId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4"/>
  <dimension ref="A3:E166"/>
  <sheetViews>
    <sheetView workbookViewId="0"/>
  </sheetViews>
  <sheetFormatPr defaultColWidth="33.25" defaultRowHeight="18"/>
  <cols>
    <col min="1" max="1" width="21.25" customWidth="1"/>
    <col min="2" max="2" width="22" customWidth="1"/>
    <col min="3" max="3" width="64.5" customWidth="1"/>
    <col min="4" max="4" width="132.5" customWidth="1"/>
  </cols>
  <sheetData>
    <row r="3" spans="1:5" ht="18.600000000000001" thickBot="1">
      <c r="A3" t="s">
        <v>404</v>
      </c>
    </row>
    <row r="4" spans="1:5" ht="18.600000000000001" thickBot="1">
      <c r="A4" s="20" t="s">
        <v>405</v>
      </c>
      <c r="B4" s="21" t="s">
        <v>405</v>
      </c>
      <c r="C4" s="20" t="s">
        <v>406</v>
      </c>
      <c r="D4" s="20" t="s">
        <v>49</v>
      </c>
      <c r="E4" s="10"/>
    </row>
    <row r="5" spans="1:5">
      <c r="A5" s="12" t="s">
        <v>50</v>
      </c>
      <c r="B5" s="3" t="s">
        <v>407</v>
      </c>
      <c r="C5" s="3" t="s">
        <v>408</v>
      </c>
      <c r="D5" s="3" t="s">
        <v>409</v>
      </c>
    </row>
    <row r="6" spans="1:5" ht="18.600000000000001" thickBot="1">
      <c r="A6" s="12" t="s">
        <v>78</v>
      </c>
      <c r="B6" s="6"/>
      <c r="C6" s="4"/>
      <c r="D6" s="4" t="s">
        <v>410</v>
      </c>
    </row>
    <row r="7" spans="1:5" ht="18.600000000000001" thickBot="1">
      <c r="A7" s="12" t="s">
        <v>90</v>
      </c>
      <c r="B7" s="6"/>
      <c r="C7" s="5" t="s">
        <v>411</v>
      </c>
      <c r="D7" s="5" t="s">
        <v>412</v>
      </c>
    </row>
    <row r="8" spans="1:5">
      <c r="A8" s="12" t="s">
        <v>413</v>
      </c>
      <c r="B8" s="6"/>
      <c r="C8" s="3" t="s">
        <v>414</v>
      </c>
      <c r="D8" s="3" t="s">
        <v>415</v>
      </c>
    </row>
    <row r="9" spans="1:5" ht="18.600000000000001" thickBot="1">
      <c r="A9" s="13" t="s">
        <v>416</v>
      </c>
      <c r="B9" s="6"/>
      <c r="C9" s="6"/>
      <c r="D9" s="6" t="s">
        <v>417</v>
      </c>
    </row>
    <row r="10" spans="1:5">
      <c r="B10" s="6"/>
      <c r="C10" s="6"/>
      <c r="D10" s="6" t="s">
        <v>418</v>
      </c>
    </row>
    <row r="11" spans="1:5" ht="18.600000000000001" thickBot="1">
      <c r="B11" s="6"/>
      <c r="C11" s="4"/>
      <c r="D11" s="4" t="s">
        <v>419</v>
      </c>
    </row>
    <row r="12" spans="1:5" ht="18.600000000000001" thickBot="1">
      <c r="B12" s="6"/>
      <c r="C12" s="5" t="s">
        <v>420</v>
      </c>
      <c r="D12" s="5" t="s">
        <v>421</v>
      </c>
    </row>
    <row r="13" spans="1:5" ht="18.600000000000001" thickBot="1">
      <c r="B13" s="6"/>
      <c r="C13" s="5" t="s">
        <v>422</v>
      </c>
      <c r="D13" s="5" t="s">
        <v>423</v>
      </c>
    </row>
    <row r="14" spans="1:5">
      <c r="B14" s="6"/>
      <c r="C14" s="3" t="s">
        <v>424</v>
      </c>
      <c r="D14" s="3" t="s">
        <v>425</v>
      </c>
    </row>
    <row r="15" spans="1:5" ht="18.600000000000001" thickBot="1">
      <c r="B15" s="6"/>
      <c r="C15" s="4"/>
      <c r="D15" s="4" t="s">
        <v>426</v>
      </c>
    </row>
    <row r="16" spans="1:5">
      <c r="B16" s="6"/>
      <c r="C16" s="3" t="s">
        <v>427</v>
      </c>
      <c r="D16" s="3" t="s">
        <v>425</v>
      </c>
    </row>
    <row r="17" spans="2:4" ht="18.600000000000001" thickBot="1">
      <c r="B17" s="6"/>
      <c r="C17" s="4"/>
      <c r="D17" s="4" t="s">
        <v>426</v>
      </c>
    </row>
    <row r="18" spans="2:4" ht="18.600000000000001" thickBot="1">
      <c r="B18" s="4"/>
      <c r="C18" s="7" t="s">
        <v>428</v>
      </c>
      <c r="D18" s="5" t="s">
        <v>429</v>
      </c>
    </row>
    <row r="19" spans="2:4">
      <c r="B19" s="3" t="s">
        <v>78</v>
      </c>
      <c r="C19" s="3" t="s">
        <v>430</v>
      </c>
      <c r="D19" s="11" t="s">
        <v>415</v>
      </c>
    </row>
    <row r="20" spans="2:4">
      <c r="B20" s="6"/>
      <c r="C20" s="6"/>
      <c r="D20" s="12" t="s">
        <v>417</v>
      </c>
    </row>
    <row r="21" spans="2:4">
      <c r="B21" s="6"/>
      <c r="C21" s="6"/>
      <c r="D21" s="12" t="s">
        <v>418</v>
      </c>
    </row>
    <row r="22" spans="2:4" ht="18.600000000000001" thickBot="1">
      <c r="B22" s="6"/>
      <c r="C22" s="4"/>
      <c r="D22" s="13" t="s">
        <v>419</v>
      </c>
    </row>
    <row r="23" spans="2:4" ht="18.600000000000001" thickBot="1">
      <c r="B23" s="6"/>
      <c r="C23" s="5" t="s">
        <v>431</v>
      </c>
      <c r="D23" s="5" t="s">
        <v>432</v>
      </c>
    </row>
    <row r="24" spans="2:4">
      <c r="B24" s="6"/>
      <c r="C24" s="3" t="s">
        <v>433</v>
      </c>
      <c r="D24" s="3" t="s">
        <v>425</v>
      </c>
    </row>
    <row r="25" spans="2:4" ht="18.600000000000001" thickBot="1">
      <c r="B25" s="6"/>
      <c r="C25" s="4"/>
      <c r="D25" s="4" t="s">
        <v>426</v>
      </c>
    </row>
    <row r="26" spans="2:4">
      <c r="B26" s="6"/>
      <c r="C26" s="3" t="s">
        <v>434</v>
      </c>
      <c r="D26" s="3" t="s">
        <v>425</v>
      </c>
    </row>
    <row r="27" spans="2:4" ht="18.600000000000001" thickBot="1">
      <c r="B27" s="6"/>
      <c r="C27" s="4"/>
      <c r="D27" s="4" t="s">
        <v>426</v>
      </c>
    </row>
    <row r="28" spans="2:4" ht="18.600000000000001" thickBot="1">
      <c r="B28" s="4"/>
      <c r="C28" s="7" t="s">
        <v>435</v>
      </c>
      <c r="D28" s="5" t="s">
        <v>429</v>
      </c>
    </row>
    <row r="29" spans="2:4">
      <c r="B29" s="3" t="s">
        <v>90</v>
      </c>
      <c r="C29" s="3" t="s">
        <v>436</v>
      </c>
      <c r="D29" s="3" t="s">
        <v>415</v>
      </c>
    </row>
    <row r="30" spans="2:4">
      <c r="B30" s="6"/>
      <c r="C30" s="6"/>
      <c r="D30" s="6" t="s">
        <v>437</v>
      </c>
    </row>
    <row r="31" spans="2:4" ht="18.600000000000001" thickBot="1">
      <c r="B31" s="6"/>
      <c r="C31" s="4"/>
      <c r="D31" s="4" t="s">
        <v>438</v>
      </c>
    </row>
    <row r="32" spans="2:4">
      <c r="B32" s="6"/>
      <c r="C32" s="3" t="s">
        <v>431</v>
      </c>
      <c r="D32" s="3" t="s">
        <v>439</v>
      </c>
    </row>
    <row r="33" spans="2:4" ht="18.600000000000001" thickBot="1">
      <c r="B33" s="6"/>
      <c r="C33" s="4"/>
      <c r="D33" s="4" t="s">
        <v>440</v>
      </c>
    </row>
    <row r="34" spans="2:4">
      <c r="B34" s="6"/>
      <c r="C34" s="3" t="s">
        <v>433</v>
      </c>
      <c r="D34" s="3" t="s">
        <v>425</v>
      </c>
    </row>
    <row r="35" spans="2:4" ht="18.600000000000001" thickBot="1">
      <c r="B35" s="6"/>
      <c r="C35" s="4"/>
      <c r="D35" s="4" t="s">
        <v>426</v>
      </c>
    </row>
    <row r="36" spans="2:4">
      <c r="B36" s="6"/>
      <c r="C36" s="8" t="s">
        <v>434</v>
      </c>
      <c r="D36" s="3" t="s">
        <v>425</v>
      </c>
    </row>
    <row r="37" spans="2:4" ht="18.600000000000001" thickBot="1">
      <c r="B37" s="4"/>
      <c r="C37" s="7"/>
      <c r="D37" s="4" t="s">
        <v>426</v>
      </c>
    </row>
    <row r="38" spans="2:4">
      <c r="B38" s="3" t="s">
        <v>413</v>
      </c>
      <c r="C38" s="3" t="s">
        <v>441</v>
      </c>
      <c r="D38" s="3" t="s">
        <v>442</v>
      </c>
    </row>
    <row r="39" spans="2:4" ht="18.600000000000001" thickBot="1">
      <c r="B39" s="6"/>
      <c r="C39" s="4"/>
      <c r="D39" s="4" t="s">
        <v>443</v>
      </c>
    </row>
    <row r="40" spans="2:4" ht="18.600000000000001" thickBot="1">
      <c r="B40" s="6"/>
      <c r="C40" s="5" t="s">
        <v>411</v>
      </c>
      <c r="D40" s="5" t="s">
        <v>412</v>
      </c>
    </row>
    <row r="41" spans="2:4">
      <c r="B41" s="6"/>
      <c r="C41" s="3" t="s">
        <v>444</v>
      </c>
      <c r="D41" s="3" t="s">
        <v>445</v>
      </c>
    </row>
    <row r="42" spans="2:4">
      <c r="B42" s="6"/>
      <c r="C42" s="6"/>
      <c r="D42" s="6" t="s">
        <v>446</v>
      </c>
    </row>
    <row r="43" spans="2:4" ht="18.600000000000001" thickBot="1">
      <c r="B43" s="6"/>
      <c r="C43" s="4"/>
      <c r="D43" s="4" t="s">
        <v>447</v>
      </c>
    </row>
    <row r="44" spans="2:4" ht="18.600000000000001" thickBot="1">
      <c r="B44" s="6"/>
      <c r="C44" s="5" t="s">
        <v>448</v>
      </c>
      <c r="D44" s="5" t="s">
        <v>449</v>
      </c>
    </row>
    <row r="45" spans="2:4">
      <c r="B45" s="6"/>
      <c r="C45" s="3" t="s">
        <v>450</v>
      </c>
      <c r="D45" s="3" t="s">
        <v>451</v>
      </c>
    </row>
    <row r="46" spans="2:4" ht="18.600000000000001" thickBot="1">
      <c r="B46" s="6"/>
      <c r="C46" s="4"/>
      <c r="D46" s="4" t="s">
        <v>426</v>
      </c>
    </row>
    <row r="47" spans="2:4">
      <c r="B47" s="6"/>
      <c r="C47" s="3" t="s">
        <v>427</v>
      </c>
      <c r="D47" s="3" t="s">
        <v>451</v>
      </c>
    </row>
    <row r="48" spans="2:4" ht="18.600000000000001" thickBot="1">
      <c r="B48" s="6"/>
      <c r="C48" s="4"/>
      <c r="D48" s="4" t="s">
        <v>426</v>
      </c>
    </row>
    <row r="49" spans="2:4" ht="18.600000000000001" thickBot="1">
      <c r="B49" s="4"/>
      <c r="C49" s="7" t="s">
        <v>452</v>
      </c>
      <c r="D49" s="5" t="s">
        <v>453</v>
      </c>
    </row>
    <row r="50" spans="2:4">
      <c r="B50" s="3" t="s">
        <v>416</v>
      </c>
      <c r="C50" s="3" t="s">
        <v>454</v>
      </c>
      <c r="D50" s="3" t="s">
        <v>455</v>
      </c>
    </row>
    <row r="51" spans="2:4" ht="18.600000000000001" thickBot="1">
      <c r="B51" s="6"/>
      <c r="C51" s="4"/>
      <c r="D51" s="4" t="s">
        <v>443</v>
      </c>
    </row>
    <row r="52" spans="2:4" ht="18.600000000000001" thickBot="1">
      <c r="B52" s="6"/>
      <c r="C52" s="5" t="s">
        <v>456</v>
      </c>
      <c r="D52" s="5" t="s">
        <v>412</v>
      </c>
    </row>
    <row r="53" spans="2:4" ht="18.600000000000001" thickBot="1">
      <c r="B53" s="6"/>
      <c r="C53" s="5" t="s">
        <v>457</v>
      </c>
      <c r="D53" s="5" t="s">
        <v>458</v>
      </c>
    </row>
    <row r="54" spans="2:4" ht="18.600000000000001" thickBot="1">
      <c r="B54" s="6"/>
      <c r="C54" s="5" t="s">
        <v>448</v>
      </c>
      <c r="D54" s="5" t="s">
        <v>459</v>
      </c>
    </row>
    <row r="55" spans="2:4">
      <c r="B55" s="6"/>
      <c r="C55" s="3" t="s">
        <v>450</v>
      </c>
      <c r="D55" s="3" t="s">
        <v>460</v>
      </c>
    </row>
    <row r="56" spans="2:4" ht="18.600000000000001" thickBot="1">
      <c r="B56" s="6"/>
      <c r="C56" s="4"/>
      <c r="D56" s="4" t="s">
        <v>426</v>
      </c>
    </row>
    <row r="57" spans="2:4">
      <c r="B57" s="6"/>
      <c r="C57" s="3" t="s">
        <v>427</v>
      </c>
      <c r="D57" s="3" t="s">
        <v>460</v>
      </c>
    </row>
    <row r="58" spans="2:4" ht="18.600000000000001" thickBot="1">
      <c r="B58" s="6"/>
      <c r="C58" s="4"/>
      <c r="D58" s="4" t="s">
        <v>426</v>
      </c>
    </row>
    <row r="59" spans="2:4" ht="18.600000000000001" thickBot="1">
      <c r="B59" s="4"/>
      <c r="C59" s="7" t="s">
        <v>461</v>
      </c>
      <c r="D59" s="5" t="s">
        <v>462</v>
      </c>
    </row>
    <row r="60" spans="2:4" hidden="1">
      <c r="B60" s="3" t="s">
        <v>407</v>
      </c>
      <c r="C60" s="1" t="s">
        <v>408</v>
      </c>
    </row>
    <row r="61" spans="2:4" hidden="1">
      <c r="B61" s="6"/>
      <c r="C61" s="1" t="s">
        <v>411</v>
      </c>
    </row>
    <row r="62" spans="2:4" hidden="1">
      <c r="B62" s="6"/>
      <c r="C62" s="1" t="s">
        <v>414</v>
      </c>
    </row>
    <row r="63" spans="2:4" hidden="1">
      <c r="B63" s="6"/>
      <c r="C63" s="1" t="s">
        <v>420</v>
      </c>
    </row>
    <row r="64" spans="2:4" hidden="1">
      <c r="B64" s="6"/>
      <c r="C64" s="1" t="s">
        <v>422</v>
      </c>
    </row>
    <row r="65" spans="2:3" hidden="1">
      <c r="B65" s="6"/>
      <c r="C65" s="1" t="s">
        <v>424</v>
      </c>
    </row>
    <row r="66" spans="2:3" hidden="1">
      <c r="B66" s="6"/>
      <c r="C66" s="1" t="s">
        <v>427</v>
      </c>
    </row>
    <row r="67" spans="2:3" ht="18.600000000000001" hidden="1" thickBot="1">
      <c r="B67" s="4"/>
      <c r="C67" s="1" t="s">
        <v>428</v>
      </c>
    </row>
    <row r="68" spans="2:3" hidden="1">
      <c r="B68" s="3" t="s">
        <v>78</v>
      </c>
      <c r="C68" s="1" t="s">
        <v>430</v>
      </c>
    </row>
    <row r="69" spans="2:3" hidden="1">
      <c r="B69" s="6"/>
      <c r="C69" s="1" t="s">
        <v>431</v>
      </c>
    </row>
    <row r="70" spans="2:3" hidden="1">
      <c r="B70" s="6"/>
      <c r="C70" s="1" t="s">
        <v>433</v>
      </c>
    </row>
    <row r="71" spans="2:3" hidden="1">
      <c r="B71" s="6"/>
      <c r="C71" s="1" t="s">
        <v>434</v>
      </c>
    </row>
    <row r="72" spans="2:3" ht="18.600000000000001" hidden="1" thickBot="1">
      <c r="B72" s="4"/>
      <c r="C72" s="1" t="s">
        <v>435</v>
      </c>
    </row>
    <row r="73" spans="2:3" hidden="1">
      <c r="B73" s="3" t="s">
        <v>90</v>
      </c>
      <c r="C73" s="1" t="s">
        <v>436</v>
      </c>
    </row>
    <row r="74" spans="2:3" hidden="1">
      <c r="B74" s="6"/>
      <c r="C74" s="1" t="s">
        <v>431</v>
      </c>
    </row>
    <row r="75" spans="2:3" hidden="1">
      <c r="B75" s="6"/>
      <c r="C75" s="1" t="s">
        <v>433</v>
      </c>
    </row>
    <row r="76" spans="2:3" ht="18.600000000000001" hidden="1" thickBot="1">
      <c r="B76" s="4"/>
      <c r="C76" s="1" t="s">
        <v>434</v>
      </c>
    </row>
    <row r="77" spans="2:3" hidden="1">
      <c r="B77" s="3" t="s">
        <v>413</v>
      </c>
      <c r="C77" s="1" t="s">
        <v>441</v>
      </c>
    </row>
    <row r="78" spans="2:3" hidden="1">
      <c r="B78" s="6"/>
      <c r="C78" s="1" t="s">
        <v>411</v>
      </c>
    </row>
    <row r="79" spans="2:3" hidden="1">
      <c r="B79" s="6"/>
      <c r="C79" s="1" t="s">
        <v>444</v>
      </c>
    </row>
    <row r="80" spans="2:3" hidden="1">
      <c r="B80" s="6"/>
      <c r="C80" s="1" t="s">
        <v>448</v>
      </c>
    </row>
    <row r="81" spans="1:5" hidden="1">
      <c r="B81" s="6"/>
      <c r="C81" s="1" t="s">
        <v>450</v>
      </c>
    </row>
    <row r="82" spans="1:5" hidden="1">
      <c r="B82" s="6"/>
      <c r="C82" s="1" t="s">
        <v>427</v>
      </c>
    </row>
    <row r="83" spans="1:5" ht="18.600000000000001" hidden="1" thickBot="1">
      <c r="B83" s="4"/>
      <c r="C83" s="1" t="s">
        <v>452</v>
      </c>
    </row>
    <row r="84" spans="1:5" hidden="1">
      <c r="B84" s="3" t="s">
        <v>416</v>
      </c>
      <c r="C84" s="1" t="s">
        <v>454</v>
      </c>
    </row>
    <row r="85" spans="1:5" hidden="1">
      <c r="B85" s="6"/>
      <c r="C85" s="1" t="s">
        <v>456</v>
      </c>
    </row>
    <row r="86" spans="1:5" hidden="1">
      <c r="B86" s="6"/>
      <c r="C86" s="1" t="s">
        <v>457</v>
      </c>
    </row>
    <row r="87" spans="1:5" hidden="1">
      <c r="B87" s="6"/>
      <c r="C87" s="1" t="s">
        <v>448</v>
      </c>
    </row>
    <row r="88" spans="1:5" hidden="1">
      <c r="B88" s="6"/>
      <c r="C88" s="1" t="s">
        <v>450</v>
      </c>
    </row>
    <row r="89" spans="1:5" hidden="1">
      <c r="B89" s="6"/>
      <c r="C89" s="1" t="s">
        <v>427</v>
      </c>
    </row>
    <row r="90" spans="1:5" ht="18.600000000000001" hidden="1" thickBot="1">
      <c r="B90" s="4"/>
      <c r="C90" s="1" t="s">
        <v>461</v>
      </c>
    </row>
    <row r="92" spans="1:5">
      <c r="A92" t="s">
        <v>463</v>
      </c>
    </row>
    <row r="93" spans="1:5">
      <c r="B93" s="9" t="s">
        <v>464</v>
      </c>
      <c r="C93" s="14" t="s">
        <v>465</v>
      </c>
      <c r="D93" s="14" t="s">
        <v>466</v>
      </c>
      <c r="E93" s="14" t="s">
        <v>467</v>
      </c>
    </row>
    <row r="94" spans="1:5">
      <c r="B94" s="9" t="s">
        <v>468</v>
      </c>
      <c r="C94" s="14"/>
      <c r="D94" s="14"/>
      <c r="E94" s="14"/>
    </row>
    <row r="95" spans="1:5">
      <c r="B95" s="9" t="s">
        <v>469</v>
      </c>
      <c r="C95" s="14" t="s">
        <v>470</v>
      </c>
      <c r="D95" s="14" t="s">
        <v>471</v>
      </c>
      <c r="E95" s="14"/>
    </row>
    <row r="96" spans="1:5">
      <c r="B96" s="9" t="s">
        <v>472</v>
      </c>
      <c r="C96" s="14" t="s">
        <v>470</v>
      </c>
      <c r="D96" s="14" t="s">
        <v>471</v>
      </c>
      <c r="E96" s="14"/>
    </row>
    <row r="97" spans="1:5">
      <c r="B97" s="9" t="s">
        <v>473</v>
      </c>
      <c r="C97" s="14"/>
      <c r="D97" s="14"/>
      <c r="E97" s="14"/>
    </row>
    <row r="98" spans="1:5">
      <c r="B98" s="9" t="s">
        <v>474</v>
      </c>
      <c r="C98" s="14"/>
      <c r="D98" s="14"/>
      <c r="E98" s="14"/>
    </row>
    <row r="99" spans="1:5" ht="30.75" customHeight="1">
      <c r="A99" s="15"/>
      <c r="B99" s="15"/>
    </row>
    <row r="100" spans="1:5" ht="21" customHeight="1">
      <c r="A100" s="16" t="s">
        <v>475</v>
      </c>
      <c r="B100" s="16" t="s">
        <v>476</v>
      </c>
      <c r="C100" s="16" t="s">
        <v>477</v>
      </c>
      <c r="D100" s="16" t="s">
        <v>478</v>
      </c>
    </row>
    <row r="101" spans="1:5" s="2" customFormat="1" ht="84.75" customHeight="1">
      <c r="A101" s="17">
        <v>1</v>
      </c>
      <c r="B101" s="18" t="s">
        <v>479</v>
      </c>
      <c r="C101" s="18" t="s">
        <v>480</v>
      </c>
      <c r="D101" s="18" t="s">
        <v>481</v>
      </c>
    </row>
    <row r="102" spans="1:5" s="2" customFormat="1" ht="74.25" customHeight="1">
      <c r="A102" s="17">
        <v>2</v>
      </c>
      <c r="B102" s="18" t="s">
        <v>482</v>
      </c>
      <c r="C102" s="18" t="s">
        <v>483</v>
      </c>
      <c r="D102" s="18" t="s">
        <v>484</v>
      </c>
    </row>
    <row r="103" spans="1:5" s="2" customFormat="1" ht="80.25" customHeight="1">
      <c r="A103" s="17">
        <v>3</v>
      </c>
      <c r="B103" s="19" t="s">
        <v>485</v>
      </c>
      <c r="C103" s="19" t="s">
        <v>486</v>
      </c>
      <c r="D103" s="19" t="s">
        <v>487</v>
      </c>
    </row>
    <row r="104" spans="1:5" s="2" customFormat="1" ht="58.5" customHeight="1">
      <c r="A104" s="17">
        <v>5</v>
      </c>
      <c r="B104" s="19" t="s">
        <v>488</v>
      </c>
      <c r="C104" s="19" t="s">
        <v>489</v>
      </c>
      <c r="D104" s="19" t="s">
        <v>490</v>
      </c>
    </row>
    <row r="105" spans="1:5" s="2" customFormat="1" ht="82.5" customHeight="1">
      <c r="A105" s="17">
        <v>6</v>
      </c>
      <c r="B105" s="19" t="s">
        <v>491</v>
      </c>
      <c r="C105" s="19" t="s">
        <v>492</v>
      </c>
      <c r="D105" s="19" t="s">
        <v>493</v>
      </c>
    </row>
    <row r="106" spans="1:5" s="2" customFormat="1" ht="107.25" customHeight="1">
      <c r="A106" s="17">
        <v>8</v>
      </c>
      <c r="B106" s="19" t="s">
        <v>494</v>
      </c>
      <c r="C106" s="19" t="s">
        <v>495</v>
      </c>
      <c r="D106" s="19" t="s">
        <v>496</v>
      </c>
    </row>
    <row r="107" spans="1:5" s="2" customFormat="1" ht="127.9" customHeight="1">
      <c r="A107" s="17">
        <v>10</v>
      </c>
      <c r="B107" s="19" t="s">
        <v>497</v>
      </c>
      <c r="C107" s="19" t="s">
        <v>498</v>
      </c>
      <c r="D107" s="19" t="s">
        <v>499</v>
      </c>
    </row>
    <row r="110" spans="1:5" hidden="1">
      <c r="A110" t="s">
        <v>500</v>
      </c>
      <c r="D110" s="10" t="s">
        <v>49</v>
      </c>
      <c r="E110" s="10" t="s">
        <v>501</v>
      </c>
    </row>
    <row r="111" spans="1:5" hidden="1">
      <c r="B111" s="3" t="s">
        <v>407</v>
      </c>
      <c r="C111" s="3" t="s">
        <v>408</v>
      </c>
      <c r="D111" s="3" t="s">
        <v>409</v>
      </c>
    </row>
    <row r="112" spans="1:5" ht="18.600000000000001" hidden="1" thickBot="1">
      <c r="B112" s="6"/>
      <c r="C112" s="4"/>
      <c r="D112" s="4" t="s">
        <v>410</v>
      </c>
    </row>
    <row r="113" spans="2:4" ht="18.600000000000001" hidden="1" thickBot="1">
      <c r="B113" s="6"/>
      <c r="C113" s="5" t="s">
        <v>411</v>
      </c>
      <c r="D113" s="5" t="s">
        <v>412</v>
      </c>
    </row>
    <row r="114" spans="2:4" hidden="1">
      <c r="B114" s="6"/>
      <c r="C114" s="3" t="s">
        <v>414</v>
      </c>
      <c r="D114" s="3" t="s">
        <v>415</v>
      </c>
    </row>
    <row r="115" spans="2:4" hidden="1">
      <c r="B115" s="6"/>
      <c r="C115" s="6"/>
      <c r="D115" s="6" t="s">
        <v>417</v>
      </c>
    </row>
    <row r="116" spans="2:4" hidden="1">
      <c r="B116" s="6"/>
      <c r="C116" s="6"/>
      <c r="D116" s="6" t="s">
        <v>418</v>
      </c>
    </row>
    <row r="117" spans="2:4" ht="18.600000000000001" hidden="1" thickBot="1">
      <c r="B117" s="6"/>
      <c r="C117" s="4"/>
      <c r="D117" s="4" t="s">
        <v>419</v>
      </c>
    </row>
    <row r="118" spans="2:4" ht="18.600000000000001" hidden="1" thickBot="1">
      <c r="B118" s="6"/>
      <c r="C118" s="5" t="s">
        <v>420</v>
      </c>
      <c r="D118" s="5" t="s">
        <v>421</v>
      </c>
    </row>
    <row r="119" spans="2:4" ht="18.600000000000001" hidden="1" thickBot="1">
      <c r="B119" s="6"/>
      <c r="C119" s="5" t="s">
        <v>422</v>
      </c>
      <c r="D119" s="5" t="s">
        <v>423</v>
      </c>
    </row>
    <row r="120" spans="2:4" hidden="1">
      <c r="B120" s="6"/>
      <c r="C120" s="3" t="s">
        <v>424</v>
      </c>
      <c r="D120" s="3" t="s">
        <v>425</v>
      </c>
    </row>
    <row r="121" spans="2:4" ht="18.600000000000001" hidden="1" thickBot="1">
      <c r="B121" s="6"/>
      <c r="C121" s="4"/>
      <c r="D121" s="4" t="s">
        <v>426</v>
      </c>
    </row>
    <row r="122" spans="2:4" hidden="1">
      <c r="B122" s="6"/>
      <c r="C122" s="3" t="s">
        <v>427</v>
      </c>
      <c r="D122" s="3" t="s">
        <v>425</v>
      </c>
    </row>
    <row r="123" spans="2:4" ht="18.600000000000001" hidden="1" thickBot="1">
      <c r="B123" s="6"/>
      <c r="C123" s="4"/>
      <c r="D123" s="4" t="s">
        <v>426</v>
      </c>
    </row>
    <row r="124" spans="2:4" ht="18.600000000000001" hidden="1" thickBot="1">
      <c r="B124" s="4"/>
      <c r="C124" s="7" t="s">
        <v>428</v>
      </c>
      <c r="D124" s="5" t="s">
        <v>429</v>
      </c>
    </row>
    <row r="125" spans="2:4" hidden="1">
      <c r="B125" s="3" t="s">
        <v>78</v>
      </c>
      <c r="C125" s="3" t="s">
        <v>430</v>
      </c>
      <c r="D125" t="s">
        <v>415</v>
      </c>
    </row>
    <row r="126" spans="2:4" hidden="1">
      <c r="B126" s="6"/>
      <c r="C126" s="6"/>
      <c r="D126" t="s">
        <v>417</v>
      </c>
    </row>
    <row r="127" spans="2:4" hidden="1">
      <c r="B127" s="6"/>
      <c r="C127" s="6"/>
      <c r="D127" t="s">
        <v>418</v>
      </c>
    </row>
    <row r="128" spans="2:4" ht="18.600000000000001" hidden="1" thickBot="1">
      <c r="B128" s="6"/>
      <c r="C128" s="4"/>
      <c r="D128" t="s">
        <v>419</v>
      </c>
    </row>
    <row r="129" spans="2:4" ht="18.600000000000001" hidden="1" thickBot="1">
      <c r="B129" s="6"/>
      <c r="C129" s="5" t="s">
        <v>431</v>
      </c>
      <c r="D129" s="5" t="s">
        <v>432</v>
      </c>
    </row>
    <row r="130" spans="2:4" hidden="1">
      <c r="B130" s="6"/>
      <c r="C130" s="3" t="s">
        <v>433</v>
      </c>
      <c r="D130" s="3" t="s">
        <v>425</v>
      </c>
    </row>
    <row r="131" spans="2:4" ht="18.600000000000001" hidden="1" thickBot="1">
      <c r="B131" s="6"/>
      <c r="C131" s="4"/>
      <c r="D131" s="4" t="s">
        <v>426</v>
      </c>
    </row>
    <row r="132" spans="2:4" hidden="1">
      <c r="B132" s="6"/>
      <c r="C132" s="3" t="s">
        <v>434</v>
      </c>
      <c r="D132" s="3" t="s">
        <v>425</v>
      </c>
    </row>
    <row r="133" spans="2:4" ht="18.600000000000001" hidden="1" thickBot="1">
      <c r="B133" s="6"/>
      <c r="C133" s="4"/>
      <c r="D133" s="4" t="s">
        <v>426</v>
      </c>
    </row>
    <row r="134" spans="2:4" ht="18.600000000000001" hidden="1" thickBot="1">
      <c r="B134" s="4"/>
      <c r="C134" s="7" t="s">
        <v>435</v>
      </c>
      <c r="D134" s="5" t="s">
        <v>429</v>
      </c>
    </row>
    <row r="135" spans="2:4" hidden="1">
      <c r="B135" s="3" t="s">
        <v>90</v>
      </c>
      <c r="C135" s="3" t="s">
        <v>436</v>
      </c>
      <c r="D135" s="3" t="s">
        <v>415</v>
      </c>
    </row>
    <row r="136" spans="2:4" hidden="1">
      <c r="B136" s="6"/>
      <c r="C136" s="6"/>
      <c r="D136" s="6" t="s">
        <v>437</v>
      </c>
    </row>
    <row r="137" spans="2:4" ht="18.600000000000001" hidden="1" thickBot="1">
      <c r="B137" s="6"/>
      <c r="C137" s="4"/>
      <c r="D137" s="4" t="s">
        <v>438</v>
      </c>
    </row>
    <row r="138" spans="2:4" hidden="1">
      <c r="B138" s="6"/>
      <c r="C138" s="3" t="s">
        <v>431</v>
      </c>
      <c r="D138" s="3" t="s">
        <v>439</v>
      </c>
    </row>
    <row r="139" spans="2:4" ht="18.600000000000001" hidden="1" thickBot="1">
      <c r="B139" s="6"/>
      <c r="C139" s="4"/>
      <c r="D139" s="4" t="s">
        <v>440</v>
      </c>
    </row>
    <row r="140" spans="2:4" hidden="1">
      <c r="B140" s="6"/>
      <c r="C140" s="3" t="s">
        <v>433</v>
      </c>
      <c r="D140" s="3" t="s">
        <v>425</v>
      </c>
    </row>
    <row r="141" spans="2:4" ht="18.600000000000001" hidden="1" thickBot="1">
      <c r="B141" s="6"/>
      <c r="C141" s="4"/>
      <c r="D141" s="4" t="s">
        <v>426</v>
      </c>
    </row>
    <row r="142" spans="2:4" hidden="1">
      <c r="B142" s="6"/>
      <c r="C142" s="8" t="s">
        <v>434</v>
      </c>
      <c r="D142" s="3" t="s">
        <v>425</v>
      </c>
    </row>
    <row r="143" spans="2:4" ht="18.600000000000001" hidden="1" thickBot="1">
      <c r="B143" s="4"/>
      <c r="C143" s="7"/>
      <c r="D143" s="4" t="s">
        <v>426</v>
      </c>
    </row>
    <row r="144" spans="2:4" hidden="1">
      <c r="B144" s="3" t="s">
        <v>413</v>
      </c>
      <c r="C144" s="3" t="s">
        <v>441</v>
      </c>
      <c r="D144" s="3" t="s">
        <v>442</v>
      </c>
    </row>
    <row r="145" spans="2:4" ht="18.600000000000001" hidden="1" thickBot="1">
      <c r="B145" s="6"/>
      <c r="C145" s="4"/>
      <c r="D145" s="4" t="s">
        <v>443</v>
      </c>
    </row>
    <row r="146" spans="2:4" ht="18.600000000000001" hidden="1" thickBot="1">
      <c r="B146" s="6"/>
      <c r="C146" s="5" t="s">
        <v>411</v>
      </c>
      <c r="D146" s="5" t="s">
        <v>412</v>
      </c>
    </row>
    <row r="147" spans="2:4" hidden="1">
      <c r="B147" s="6"/>
      <c r="C147" s="3" t="s">
        <v>444</v>
      </c>
      <c r="D147" s="3" t="s">
        <v>445</v>
      </c>
    </row>
    <row r="148" spans="2:4" hidden="1">
      <c r="B148" s="6"/>
      <c r="C148" s="6"/>
      <c r="D148" s="6" t="s">
        <v>446</v>
      </c>
    </row>
    <row r="149" spans="2:4" ht="18.600000000000001" hidden="1" thickBot="1">
      <c r="B149" s="6"/>
      <c r="C149" s="4"/>
      <c r="D149" s="4" t="s">
        <v>447</v>
      </c>
    </row>
    <row r="150" spans="2:4" ht="18.600000000000001" hidden="1" thickBot="1">
      <c r="B150" s="6"/>
      <c r="C150" s="5" t="s">
        <v>448</v>
      </c>
      <c r="D150" s="5" t="s">
        <v>449</v>
      </c>
    </row>
    <row r="151" spans="2:4" hidden="1">
      <c r="B151" s="6"/>
      <c r="C151" s="3" t="s">
        <v>450</v>
      </c>
      <c r="D151" s="3" t="s">
        <v>451</v>
      </c>
    </row>
    <row r="152" spans="2:4" ht="18.600000000000001" hidden="1" thickBot="1">
      <c r="B152" s="6"/>
      <c r="C152" s="4"/>
      <c r="D152" s="4" t="s">
        <v>426</v>
      </c>
    </row>
    <row r="153" spans="2:4" hidden="1">
      <c r="B153" s="6"/>
      <c r="C153" s="3" t="s">
        <v>427</v>
      </c>
      <c r="D153" s="3" t="s">
        <v>451</v>
      </c>
    </row>
    <row r="154" spans="2:4" ht="18.600000000000001" hidden="1" thickBot="1">
      <c r="B154" s="6"/>
      <c r="C154" s="4"/>
      <c r="D154" s="4" t="s">
        <v>426</v>
      </c>
    </row>
    <row r="155" spans="2:4" ht="18.600000000000001" hidden="1" thickBot="1">
      <c r="B155" s="4"/>
      <c r="C155" s="7" t="s">
        <v>452</v>
      </c>
      <c r="D155" s="5" t="s">
        <v>453</v>
      </c>
    </row>
    <row r="156" spans="2:4" hidden="1">
      <c r="B156" s="3" t="s">
        <v>416</v>
      </c>
      <c r="C156" s="3" t="s">
        <v>454</v>
      </c>
      <c r="D156" s="3" t="s">
        <v>455</v>
      </c>
    </row>
    <row r="157" spans="2:4" ht="18.600000000000001" hidden="1" thickBot="1">
      <c r="B157" s="6"/>
      <c r="C157" s="4"/>
      <c r="D157" s="4" t="s">
        <v>443</v>
      </c>
    </row>
    <row r="158" spans="2:4" ht="18.600000000000001" hidden="1" thickBot="1">
      <c r="B158" s="6"/>
      <c r="C158" s="5" t="s">
        <v>456</v>
      </c>
      <c r="D158" s="5" t="s">
        <v>412</v>
      </c>
    </row>
    <row r="159" spans="2:4" ht="18.600000000000001" hidden="1" thickBot="1">
      <c r="B159" s="6"/>
      <c r="C159" s="5" t="s">
        <v>457</v>
      </c>
      <c r="D159" s="5" t="s">
        <v>458</v>
      </c>
    </row>
    <row r="160" spans="2:4" ht="18.600000000000001" hidden="1" thickBot="1">
      <c r="B160" s="6"/>
      <c r="C160" s="5" t="s">
        <v>448</v>
      </c>
      <c r="D160" s="5" t="s">
        <v>459</v>
      </c>
    </row>
    <row r="161" spans="2:4" hidden="1">
      <c r="B161" s="6"/>
      <c r="C161" s="3" t="s">
        <v>450</v>
      </c>
      <c r="D161" s="3" t="s">
        <v>460</v>
      </c>
    </row>
    <row r="162" spans="2:4" ht="18.600000000000001" hidden="1" thickBot="1">
      <c r="B162" s="6"/>
      <c r="C162" s="4"/>
      <c r="D162" s="4" t="s">
        <v>426</v>
      </c>
    </row>
    <row r="163" spans="2:4" hidden="1">
      <c r="B163" s="6"/>
      <c r="C163" s="3" t="s">
        <v>427</v>
      </c>
      <c r="D163" s="3" t="s">
        <v>460</v>
      </c>
    </row>
    <row r="164" spans="2:4" ht="18.600000000000001" hidden="1" thickBot="1">
      <c r="B164" s="6"/>
      <c r="C164" s="4"/>
      <c r="D164" s="4" t="s">
        <v>426</v>
      </c>
    </row>
    <row r="165" spans="2:4" ht="18.600000000000001" hidden="1" thickBot="1">
      <c r="B165" s="4"/>
      <c r="C165" s="7" t="s">
        <v>461</v>
      </c>
      <c r="D165" s="5" t="s">
        <v>462</v>
      </c>
    </row>
    <row r="166" spans="2:4" hidden="1"/>
  </sheetData>
  <phoneticPr fontId="1"/>
  <pageMargins left="0.7" right="0.7" top="0.75" bottom="0.75" header="0.3" footer="0.3"/>
  <pageSetup paperSize="9" scale="36" orientation="portrait" r:id="rId1"/>
  <rowBreaks count="1" manualBreakCount="1">
    <brk id="99" max="4"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8fd11335-c243-47b8-8a7e-7449550d754e" xsi:nil="true"/>
    <lcf76f155ced4ddcb4097134ff3c332f xmlns="aa780284-575c-4669-b3c7-3a855818559b">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DE6B234403F4248A214CB59B74AC6D7" ma:contentTypeVersion="12" ma:contentTypeDescription="Create a new document." ma:contentTypeScope="" ma:versionID="4d66e49c4978186895816a943fb8c8c7">
  <xsd:schema xmlns:xsd="http://www.w3.org/2001/XMLSchema" xmlns:xs="http://www.w3.org/2001/XMLSchema" xmlns:p="http://schemas.microsoft.com/office/2006/metadata/properties" xmlns:ns2="aa780284-575c-4669-b3c7-3a855818559b" xmlns:ns3="724c71d9-71d3-462d-b32a-758a371c3066" xmlns:ns4="8fd11335-c243-47b8-8a7e-7449550d754e" targetNamespace="http://schemas.microsoft.com/office/2006/metadata/properties" ma:root="true" ma:fieldsID="c0c2110ef15fe727eb344e8bbd8f8adb" ns2:_="" ns3:_="" ns4:_="">
    <xsd:import namespace="aa780284-575c-4669-b3c7-3a855818559b"/>
    <xsd:import namespace="724c71d9-71d3-462d-b32a-758a371c3066"/>
    <xsd:import namespace="8fd11335-c243-47b8-8a7e-7449550d754e"/>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KeyPoints" minOccurs="0"/>
                <xsd:element ref="ns2:MediaServiceKeyPoints" minOccurs="0"/>
                <xsd:element ref="ns2:lcf76f155ced4ddcb4097134ff3c332f" minOccurs="0"/>
                <xsd:element ref="ns4: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a780284-575c-4669-b3c7-3a85581855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6e8f6321-3efa-45d8-abfe-eea1c039a715"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24c71d9-71d3-462d-b32a-758a371c3066"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8fd11335-c243-47b8-8a7e-7449550d754e" elementFormDefault="qualified">
    <xsd:import namespace="http://schemas.microsoft.com/office/2006/documentManagement/types"/>
    <xsd:import namespace="http://schemas.microsoft.com/office/infopath/2007/PartnerControls"/>
    <xsd:element name="TaxCatchAll" ma:index="16" nillable="true" ma:displayName="Taxonomy Catch All Column" ma:hidden="true" ma:list="{9f9e75a0-6e12-4f58-9b0d-80e17e209ef0}" ma:internalName="TaxCatchAll" ma:showField="CatchAllData" ma:web="724c71d9-71d3-462d-b32a-758a371c306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 
</file>

<file path=customXml/itemProps1.xml><?xml version="1.0" encoding="utf-8"?>
<ds:datastoreItem xmlns:ds="http://schemas.openxmlformats.org/officeDocument/2006/customXml" ds:itemID="{474A3E57-EE09-4E43-BB87-64C0105C2688}"/>
</file>

<file path=customXml/itemProps2.xml><?xml version="1.0" encoding="utf-8"?>
<ds:datastoreItem xmlns:ds="http://schemas.openxmlformats.org/officeDocument/2006/customXml" ds:itemID="{A90DAD80-B1F3-496F-8A3D-7900F9F06937}"/>
</file>

<file path=customXml/itemProps3.xml><?xml version="1.0" encoding="utf-8"?>
<ds:datastoreItem xmlns:ds="http://schemas.openxmlformats.org/officeDocument/2006/customXml" ds:itemID="{0E4755BA-C2E2-455D-9994-F3BF4C246FCC}"/>
</file>

<file path=customXml/itemProps4.xml><?xml version="1.0" encoding="utf-8"?>
<ds:datastoreItem xmlns:ds="http://schemas.openxmlformats.org/officeDocument/2006/customXml" ds:itemID="{19D255F5-A20C-47D8-8704-9157AD806304}"/>
</file>

<file path=docMetadata/LabelInfo.xml><?xml version="1.0" encoding="utf-8"?>
<clbl:labelList xmlns:clbl="http://schemas.microsoft.com/office/2020/mipLabelMetadata">
  <clbl:label id="{da623df2-7a25-4a8f-b59b-3a3459c1375f}" enabled="1" method="Standard" siteId="{16532572-d567-4d67-8727-f12f7bb6aed3}" removed="0"/>
</clbl:labelLis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2021-06-07T01:29:53Z</dcterms:created>
  <dcterms:modified xsi:type="dcterms:W3CDTF">2023-07-13T03:25:59Z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0x0101000DE6B234403F4248A214CB59B74AC6D7</vt:lpwstr>
  </property>
  <property fmtid="{D5CDD505-2E9C-101B-9397-08002B2CF9AE}" pid="3" name="MediaServiceImageTags">
    <vt:lpwstr/>
  </property>
</Properties>
</file>